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9090" windowHeight="6915" tabRatio="845" firstSheet="3" activeTab="6"/>
  </bookViews>
  <sheets>
    <sheet name="KLSE-Qtrly Notes-31.12.2002" sheetId="1" r:id="rId1"/>
    <sheet name="Condensed Equity ste-31.12.02" sheetId="2" r:id="rId2"/>
    <sheet name="Condensed CFS-31.12.2002" sheetId="3" r:id="rId3"/>
    <sheet name="Notes to IFS-31.12.2002" sheetId="4" r:id="rId4"/>
    <sheet name="Condensed BS-31.12.2002" sheetId="5" r:id="rId5"/>
    <sheet name="Condensed PL-31.12.02" sheetId="6" r:id="rId6"/>
    <sheet name="Cover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<sst xmlns="http://schemas.openxmlformats.org/spreadsheetml/2006/main" count="463" uniqueCount="323">
  <si>
    <t xml:space="preserve">  HP Creditors-short term</t>
  </si>
  <si>
    <t xml:space="preserve">  HP Creditors-long term</t>
  </si>
  <si>
    <t>Revenue</t>
  </si>
  <si>
    <t>a.</t>
  </si>
  <si>
    <t>b.</t>
  </si>
  <si>
    <t>c.</t>
  </si>
  <si>
    <t xml:space="preserve">These improvements were mainly due to better catch, higher marine products margin and increased export of surimi and </t>
  </si>
  <si>
    <t>3rd QUARTER</t>
  </si>
  <si>
    <t>31.12.2001</t>
  </si>
  <si>
    <t xml:space="preserve">    There was no corporate proposal announced but not completed at the date of issue of this report.</t>
  </si>
  <si>
    <t>Note: The Condensed Consolidated Cash Flow Statement in respect of corresponding period was not presented as this is the first year of implementation of quarterly report.</t>
  </si>
  <si>
    <t xml:space="preserve">          in accordance with MASB26 on Interim Financial Reporting.</t>
  </si>
  <si>
    <t>Note: The Condensed Consolidated Statement of Changes in Equity in respect of corresponding period was not presented as this is the first year of implementation of quarterly report.</t>
  </si>
  <si>
    <t>31.3.2002</t>
  </si>
  <si>
    <t xml:space="preserve">   Oil palm related activities</t>
  </si>
  <si>
    <t>d.</t>
  </si>
  <si>
    <t>ADDITIONAL INFORMATION REQUIRED BY THE KLSE'S LISTING REQUIREMENTS.</t>
  </si>
  <si>
    <t>Profit Forecast</t>
  </si>
  <si>
    <t>No profit forecast was published during the period under review.</t>
  </si>
  <si>
    <t>Tax expense</t>
  </si>
  <si>
    <t>Current tax expense</t>
  </si>
  <si>
    <t xml:space="preserve">    Malaysian - current period</t>
  </si>
  <si>
    <t xml:space="preserve">                    - prior period</t>
  </si>
  <si>
    <t>Deferred tax expense</t>
  </si>
  <si>
    <t>Unquoted investments and properties</t>
  </si>
  <si>
    <t>Quoted Investments</t>
  </si>
  <si>
    <t>3 months ended</t>
  </si>
  <si>
    <t xml:space="preserve">    Sales proceeds</t>
  </si>
  <si>
    <t xml:space="preserve">    Cost of investments</t>
  </si>
  <si>
    <t xml:space="preserve">    Gain/(Loss) on disposal</t>
  </si>
  <si>
    <t>Purchase of quoted securities</t>
  </si>
  <si>
    <t>Disposal of quoted securities</t>
  </si>
  <si>
    <t>30.9.2002</t>
  </si>
  <si>
    <t>Investment in quoted securities is analysed as:</t>
  </si>
  <si>
    <t>(Previous corresponding period interim dividend paid is RM Nil)</t>
  </si>
  <si>
    <t>Earnings Per Share</t>
  </si>
  <si>
    <t>Net profit attributable to ordinary shareholders</t>
  </si>
  <si>
    <t>The calculations of basic earnings per share were as follows:</t>
  </si>
  <si>
    <t>Number of ordinary shares in issue</t>
  </si>
  <si>
    <t>Basis of preparation</t>
  </si>
  <si>
    <t>The interim financial report is unaudited and has been prepared in compliance with MASB 26, Interim Financial Report.</t>
  </si>
  <si>
    <t>The accounting policies and methods of computation adopted by the Group in this interim financial report are consistent with those adopted in the</t>
  </si>
  <si>
    <t>financial statements for the year ended 31 March 2002.</t>
  </si>
  <si>
    <t>The interim financial report should be read in conjunction with the audited financial statements of the Group for the year ended 31 March 2002.</t>
  </si>
  <si>
    <t>Seasonal or cyclical factors</t>
  </si>
  <si>
    <t>Unusual items</t>
  </si>
  <si>
    <t>Debts and securities</t>
  </si>
  <si>
    <t>Dividend paid</t>
  </si>
  <si>
    <t>Ordinary shares:</t>
  </si>
  <si>
    <t xml:space="preserve">   Trading &amp; Distribution activities</t>
  </si>
  <si>
    <t>Segmental Information</t>
  </si>
  <si>
    <t>Property, plant and equipment</t>
  </si>
  <si>
    <t>The valuations of land and building have been brought forward, without amendment from the previous annual report.</t>
  </si>
  <si>
    <t>Changes in composition of the Group.</t>
  </si>
  <si>
    <t>At</t>
  </si>
  <si>
    <t>Note</t>
  </si>
  <si>
    <t>Investment in Associates</t>
  </si>
  <si>
    <t>Other investments</t>
  </si>
  <si>
    <t xml:space="preserve">   Inventories</t>
  </si>
  <si>
    <t xml:space="preserve">   Cash and cash equivalents</t>
  </si>
  <si>
    <t xml:space="preserve">   Trade and other payables</t>
  </si>
  <si>
    <t xml:space="preserve">   Bills payable</t>
  </si>
  <si>
    <t xml:space="preserve">   Taxation</t>
  </si>
  <si>
    <t>Financed by:</t>
  </si>
  <si>
    <t>Capital and reserves</t>
  </si>
  <si>
    <t xml:space="preserve">   Share Capital</t>
  </si>
  <si>
    <t xml:space="preserve">   Reserves</t>
  </si>
  <si>
    <t>Long Term and deferred liabilities</t>
  </si>
  <si>
    <t xml:space="preserve">   Deferred taxation</t>
  </si>
  <si>
    <t xml:space="preserve">   Short term borrowings</t>
  </si>
  <si>
    <t>Operating Profit</t>
  </si>
  <si>
    <t>Share of profit of associate</t>
  </si>
  <si>
    <t>Profit Before Taxation</t>
  </si>
  <si>
    <t>Profit after taxation</t>
  </si>
  <si>
    <t>Less: Minority interests</t>
  </si>
  <si>
    <t>Less: Tax expense</t>
  </si>
  <si>
    <t>Net profit for the period</t>
  </si>
  <si>
    <t>NA</t>
  </si>
  <si>
    <t>Note: NA denotes "Not Applicable"</t>
  </si>
  <si>
    <t>Earnings per share:</t>
  </si>
  <si>
    <t xml:space="preserve">  Basic earnings per ordinary shares (sen)</t>
  </si>
  <si>
    <t xml:space="preserve">  Diluted earnings per ordinary shares (sen)</t>
  </si>
  <si>
    <t>Material changes in estimates</t>
  </si>
  <si>
    <t>There were no material changes in estimates during the quarter under review.</t>
  </si>
  <si>
    <t>NOTES TO THE INTERIM FINANCIAL REPORT</t>
  </si>
  <si>
    <t>A1</t>
  </si>
  <si>
    <t>A2</t>
  </si>
  <si>
    <t>The Audit Report of the Group's preceding financial statements was not qualified.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</si>
  <si>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</si>
  <si>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</si>
  <si>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</si>
  <si>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</si>
  <si>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</si>
  <si>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</si>
  <si>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</si>
  <si>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</si>
  <si>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</si>
  <si>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</si>
  <si>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Changes in Contingent Liabilities</t>
  </si>
  <si>
    <t xml:space="preserve">    Corporate guarantee given to secure </t>
  </si>
  <si>
    <t>RM' million</t>
  </si>
  <si>
    <t xml:space="preserve">          At 31.3.2002</t>
  </si>
  <si>
    <t xml:space="preserve">PRECEDING </t>
  </si>
  <si>
    <t>1.4.02 TO</t>
  </si>
  <si>
    <t>1.4.01 TO</t>
  </si>
  <si>
    <t>TO-DATE</t>
  </si>
  <si>
    <t>At 1.4.02</t>
  </si>
  <si>
    <t>Share</t>
  </si>
  <si>
    <t>Capital</t>
  </si>
  <si>
    <t>Movement for the period:</t>
  </si>
  <si>
    <t xml:space="preserve">    Net profit for the period</t>
  </si>
  <si>
    <t xml:space="preserve">MM's sales and earnings improved 17% and 12% against corresponding quarter last year and </t>
  </si>
  <si>
    <t>average of 57%.(Average CPO price: 3rd quarter of current period is RM1,494 vs. 3rd quarter of corresponding period last year of RM949)</t>
  </si>
  <si>
    <t>Average CPO price for the current cumulative quarters is RM1,377 vs. average CPO price of corresponding cumulative quarters last year of RM896)</t>
  </si>
  <si>
    <t>(CPO price: 3rd quarter of RM1,494 vs. preceding 2nd quarter of RM1,386)</t>
  </si>
  <si>
    <t>The directors do not recommend any interim dividend for the quarter under review.</t>
  </si>
  <si>
    <t>At 31.12.02</t>
  </si>
  <si>
    <t xml:space="preserve">The management considers that on a quarter to quarter basis, the demand and/or production of the </t>
  </si>
  <si>
    <t>Group's products for each of the four core activities varies and the variation in each quarters were as follows:</t>
  </si>
  <si>
    <t>TD's sales improved 22% against preceding quarter due to increased volume during festivities period.</t>
  </si>
  <si>
    <t xml:space="preserve">    policy to enter into foreign currency contracts with the Group's bankers and as such the Group do not foresee any significant credit and/or market risks.</t>
  </si>
  <si>
    <t xml:space="preserve">    As at 31.12.2002, the Group has hedged outstanding foreign currency contracts amounting to USD 1.66 million (RM 6.4 million).</t>
  </si>
  <si>
    <t>Non-distributable</t>
  </si>
  <si>
    <t>Reserve arising</t>
  </si>
  <si>
    <t>on consolidation</t>
  </si>
  <si>
    <t>Distributable</t>
  </si>
  <si>
    <t>Retained profit</t>
  </si>
  <si>
    <t>Total</t>
  </si>
  <si>
    <t xml:space="preserve">    Dividends</t>
  </si>
  <si>
    <t>Share premium</t>
  </si>
  <si>
    <t>Net cash inflow from operating activities</t>
  </si>
  <si>
    <t>Net cash outflow from investing activities</t>
  </si>
  <si>
    <t>Net cash outflow from financing activities</t>
  </si>
  <si>
    <t>Cash and cash equivalents at 1.4.2002</t>
  </si>
  <si>
    <t>Review of performance for the current quarter and financial year to-date.</t>
  </si>
  <si>
    <t>The Condensed Consolidated Balance Sheet should be read in conjunction with the Annual Financial Report for year ended 31 March 2002.</t>
  </si>
  <si>
    <t>The Condensed Consolidated Income Statements should be read in conjunction with the Annual Financial Report for year ended 31 March 2002.</t>
  </si>
  <si>
    <t>The Condensed Consolidated Statements of Changes in Equity should be read in conjunction with the Annual Financial Report for year ended 31 March 2002.</t>
  </si>
  <si>
    <t>The Condensed Consolidated Cash Flow Statement should be read in conjunction with the Annual Financial Report for year ended 31 March 2002.</t>
  </si>
  <si>
    <t>Net tangible Assets per share (RM)</t>
  </si>
  <si>
    <t xml:space="preserve">   Shareholders' equity</t>
  </si>
  <si>
    <t>Status of Audit qualification</t>
  </si>
  <si>
    <t>Material subsequent Event</t>
  </si>
  <si>
    <t xml:space="preserve">     banking facilities granted to subsidiaries :</t>
  </si>
  <si>
    <t xml:space="preserve">    The Group enters into forward exchange contracts as a hedge for certain contracts that are confirmed. The purpose of such hedging is to minimise losses </t>
  </si>
  <si>
    <t xml:space="preserve">    Reserves arising on acquisition</t>
  </si>
  <si>
    <t>There were no changes in the composition of the Group in the current quarter except as follows:.</t>
  </si>
  <si>
    <t>On 1st October 2002, the Group completed the acquisition of 65% equity interests in Ladang Ternakan Soon Sang (Tawau) Sdn Bhd</t>
  </si>
  <si>
    <t>and Nada Esklusif Sdn Bhd for a cash consideration of RM3.9 million and RM0.79million respectively.</t>
  </si>
  <si>
    <t xml:space="preserve">The acquisition was accounted for using the acquisition method of accounting. </t>
  </si>
  <si>
    <t>For the quarter under review, the subsidiaries contributed a net profit after tax after minority interests of RM0.59 million to the consolidated profit.</t>
  </si>
  <si>
    <t>Against corresponding cumulative quarters last year, sales improved 72% and the improvement was mainly due to higher CPO prices.</t>
  </si>
  <si>
    <t>volume and better contribution margin from regional food grains trade.</t>
  </si>
  <si>
    <t>chicken layer operations as well as contribution from the new broiler unit..</t>
  </si>
  <si>
    <t>CASH FLOW FROM OPERATING ACTIVITIES</t>
  </si>
  <si>
    <t>Tax paid</t>
  </si>
  <si>
    <t>CASH FLOW FROM FINANCING ACTIVITIES</t>
  </si>
  <si>
    <t>CONDENSED CONSOLIDATED CASH FLOW STATEMENT FOR THE PERIOD ENDED 31 DECEMBER 2002</t>
  </si>
  <si>
    <t>Cash and cash equivalents at 31.12.2002</t>
  </si>
  <si>
    <t>CONDENSED CONSOLIDATED STATEMENTS OF CHANGES IN EQUITY FOR THE PERIOD ENDED 31 DECEMBER 2002</t>
  </si>
  <si>
    <t xml:space="preserve">lubrication oil, consumer products and pet products retailing. </t>
  </si>
  <si>
    <t xml:space="preserve">   Marine-based manufacturing activities (MM)</t>
  </si>
  <si>
    <t xml:space="preserve">Basic Earnings per share (sen) </t>
  </si>
  <si>
    <t>Dividends Paid/declared</t>
  </si>
  <si>
    <t>%</t>
  </si>
  <si>
    <t>change</t>
  </si>
  <si>
    <t>(These figures have not been audited)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</si>
  <si>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</si>
  <si>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</si>
  <si>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</si>
  <si>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</si>
  <si>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</si>
  <si>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</si>
  <si>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</si>
  <si>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</si>
  <si>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</si>
  <si>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</si>
  <si>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</si>
  <si>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</si>
  <si>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</si>
  <si>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</si>
  <si>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CONDENSED CONSOLIDATED INCOME STATEMENTS FOR THE PERIOD ENDED 31 DECEMBER 2002</t>
  </si>
  <si>
    <t>1.10.02 TO</t>
  </si>
  <si>
    <t>31.12.2002</t>
  </si>
  <si>
    <t>1.10.01 TO</t>
  </si>
  <si>
    <t>CONDENSED CONSOLIDATED BALANCE SHEET AT 31 DECEMBER 2002</t>
  </si>
  <si>
    <t>INTERIM FINANCIAL REPORT FOR THE 3rd QUARTER AND NINE MONTHS ENDED 31.12.2002</t>
  </si>
  <si>
    <t>9 months ended</t>
  </si>
  <si>
    <t>Segment information in respect of the Group's business segments for the 9 months ended 31.12.2002</t>
  </si>
  <si>
    <t xml:space="preserve">          Addition to 31.12.2002</t>
  </si>
  <si>
    <t xml:space="preserve">          At 31.12.2002</t>
  </si>
  <si>
    <t xml:space="preserve"> 9 months ended 31.12.2002</t>
  </si>
  <si>
    <t xml:space="preserve">     1.10.2002 to</t>
  </si>
  <si>
    <t xml:space="preserve">    1.10.2001 to</t>
  </si>
  <si>
    <t xml:space="preserve">    31.12.2002</t>
  </si>
  <si>
    <t xml:space="preserve"> 1.7.2002 to</t>
  </si>
  <si>
    <t xml:space="preserve">   1.10.2002 to</t>
  </si>
  <si>
    <t xml:space="preserve"> 31.12.2002</t>
  </si>
  <si>
    <t>31.12.02</t>
  </si>
  <si>
    <t>9 months to-date</t>
  </si>
  <si>
    <t>quarters</t>
  </si>
  <si>
    <t>corresponding quarters</t>
  </si>
  <si>
    <t>Net decrease in cash and cash equivalents</t>
  </si>
  <si>
    <t xml:space="preserve">  Final paid :  2002 - 5% less tax (2001: 7% less tax)</t>
  </si>
  <si>
    <t xml:space="preserve">                    2002 - 5% tax exempt</t>
  </si>
  <si>
    <t xml:space="preserve">Cumulative </t>
  </si>
  <si>
    <t xml:space="preserve">Current </t>
  </si>
  <si>
    <t>Last year</t>
  </si>
  <si>
    <t>last year</t>
  </si>
  <si>
    <t xml:space="preserve"> Current quarter</t>
  </si>
  <si>
    <t xml:space="preserve"> Preceding quarter </t>
  </si>
  <si>
    <t xml:space="preserve">  Cost:</t>
  </si>
  <si>
    <t xml:space="preserve">  Book Value:</t>
  </si>
  <si>
    <t xml:space="preserve">  Market Value:</t>
  </si>
  <si>
    <t>Changes in Material Litigation</t>
  </si>
  <si>
    <t xml:space="preserve">Borrowings </t>
  </si>
  <si>
    <t xml:space="preserve">   Other receivables</t>
  </si>
  <si>
    <t xml:space="preserve">   Trade receivables</t>
  </si>
  <si>
    <t xml:space="preserve">   Long term borrowings</t>
  </si>
  <si>
    <t xml:space="preserve">   Integrated livestock activities (IL)</t>
  </si>
  <si>
    <t xml:space="preserve">   Oil palm related activities (OPR)</t>
  </si>
  <si>
    <t xml:space="preserve">   Trading &amp; distribution activities TD)</t>
  </si>
  <si>
    <t xml:space="preserve">   Trading &amp; distribution activities (TD)</t>
  </si>
  <si>
    <t>and surimi-based products.</t>
  </si>
  <si>
    <t>Review of current quarter performance with the preceding quarter.</t>
  </si>
  <si>
    <t xml:space="preserve">   There were no disposal of unquoted investments and/or properties during quarter under review.</t>
  </si>
  <si>
    <t>Dividend No.</t>
  </si>
  <si>
    <t>Financial</t>
  </si>
  <si>
    <t>year</t>
  </si>
  <si>
    <t>Dividend paid and declared since listing and up to the date of this report.</t>
  </si>
  <si>
    <t>5% per share less tax</t>
  </si>
  <si>
    <t>Final dividend</t>
  </si>
  <si>
    <t>7% per share less tax</t>
  </si>
  <si>
    <t>5% per share tax exempt</t>
  </si>
  <si>
    <t xml:space="preserve">Interim </t>
  </si>
  <si>
    <t xml:space="preserve">     1.4.2002 to</t>
  </si>
  <si>
    <t>corresponding</t>
  </si>
  <si>
    <t>1.4.2001 to</t>
  </si>
  <si>
    <t>quarter</t>
  </si>
  <si>
    <t>(Incorporated in Malaysia)</t>
  </si>
  <si>
    <t>INDIVIDUAL QUARTER</t>
  </si>
  <si>
    <t>CUMULATIVE QUARTER</t>
  </si>
  <si>
    <t>CURRENT</t>
  </si>
  <si>
    <t>YEAR</t>
  </si>
  <si>
    <t>CORRESPONDING</t>
  </si>
  <si>
    <t>PERIOD</t>
  </si>
  <si>
    <t>RM'000</t>
  </si>
  <si>
    <t>(a)</t>
  </si>
  <si>
    <t>Turnover</t>
  </si>
  <si>
    <t>(b)</t>
  </si>
  <si>
    <t>Depreciation and amortisation</t>
  </si>
  <si>
    <t>PRECEDING</t>
  </si>
  <si>
    <t>Current Assets</t>
  </si>
  <si>
    <t>Current Liabilities</t>
  </si>
  <si>
    <t>Net Current Assets</t>
  </si>
  <si>
    <t>Others</t>
  </si>
  <si>
    <t>Minority Interests</t>
  </si>
  <si>
    <t>2002</t>
  </si>
  <si>
    <t>2001</t>
  </si>
  <si>
    <t>Interest expense</t>
  </si>
  <si>
    <t>Cumulative</t>
  </si>
  <si>
    <t>Interest income</t>
  </si>
  <si>
    <r>
      <t>QL RESOURCES BERHAD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>(428915-X)</t>
    </r>
  </si>
  <si>
    <t>RM’000</t>
  </si>
  <si>
    <t>RM,000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</si>
  <si>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secured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</si>
  <si>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unsecured</t>
    </r>
  </si>
  <si>
    <t>Profit before tax</t>
  </si>
  <si>
    <t>Corporate Proposals</t>
  </si>
  <si>
    <t xml:space="preserve">   Marine-based manufacturing</t>
  </si>
  <si>
    <t xml:space="preserve">   Integrated livestock activities</t>
  </si>
  <si>
    <t xml:space="preserve">   Total</t>
  </si>
  <si>
    <t xml:space="preserve">  Bank overdraft-short term</t>
  </si>
  <si>
    <t xml:space="preserve">  Bankers’ acceptance-short term</t>
  </si>
  <si>
    <t xml:space="preserve">  Term loans-short term</t>
  </si>
  <si>
    <t xml:space="preserve">  Term loans-long term</t>
  </si>
  <si>
    <t>Group share of associates tax</t>
  </si>
  <si>
    <t>Total Borrowings for trade purpose</t>
  </si>
  <si>
    <t>Off Balance sheet financial instruments</t>
  </si>
  <si>
    <t>Dividend</t>
  </si>
  <si>
    <t>dividend</t>
  </si>
  <si>
    <t>Type</t>
  </si>
  <si>
    <t>Rate</t>
  </si>
  <si>
    <t>Payment date</t>
  </si>
  <si>
    <t>Sales</t>
  </si>
  <si>
    <t>Activities:</t>
  </si>
  <si>
    <t>IL's sales increased 16% and earnings increased 50% against corresponding quarter last year</t>
  </si>
  <si>
    <t>results in the 1st and 2nd quarter.</t>
  </si>
  <si>
    <t xml:space="preserve">Earnings also improved 80% against corresponding quarter last year due to significant improvement in CPO prices resulting in higher contribution from our </t>
  </si>
  <si>
    <t xml:space="preserve">own plantations and also there were improvement in extraction rate. </t>
  </si>
  <si>
    <t>Earnings however decreased 11% against preceding quarter because of weaker fishmeal price.</t>
  </si>
  <si>
    <t>Earnings increased by 62%  mainly due to higher crop and better CPO prices.</t>
  </si>
  <si>
    <t>Earnings however decreased 12% against preceding quarter because of lower trading margin from regional trade.</t>
  </si>
  <si>
    <t>Egg price in West Malaysia continue to be depressed although there were signs of improvement towards the end of 3rd quarter.</t>
  </si>
  <si>
    <t>There were no issuance, cancellation, repurchase, resale and repayment of debt and equity securities during the period under review..</t>
  </si>
  <si>
    <t>There were no unusual items during the quarter under review.</t>
  </si>
  <si>
    <t>There were no material events subsequent to the end of current quarter that have not been reflected in the financial statements.</t>
  </si>
  <si>
    <t>The effective tax rate was lower than the statutory rate mainly due to availability of tax incentives.</t>
  </si>
  <si>
    <t xml:space="preserve">    Assets and liabilities in foreign currencies were translated into Ringgit Malaysia at rates of exchange approximating those ruling at the transaction dates.</t>
  </si>
  <si>
    <t xml:space="preserve">    and to preserve value of confirmed contracts. There were no cash requirements for the above hedging instrument. It is the Group's </t>
  </si>
  <si>
    <t xml:space="preserve">    Foreign currency transactions were translated at rates ruling at the transaction dates. Foreign exchange differences were dealt with in the income statement.</t>
  </si>
  <si>
    <t xml:space="preserve">    These contracts were all short term in nature.</t>
  </si>
  <si>
    <t xml:space="preserve">    There were no changes in material litigation at the date of this report.</t>
  </si>
  <si>
    <t>(2) integrated livestock activities are not significantly affected in any of the quarters.</t>
  </si>
  <si>
    <t>(3) oil palm related activities are seasonally affected by monsoon resulting in low crops in the 2nd and 4th quarters.</t>
  </si>
  <si>
    <t>(4) trading &amp; distribution activities may skew towards major festivities, normally in the 3rd quarter.</t>
  </si>
  <si>
    <t>These improvements were mainly due to the improved egg prices in the East Malaysia Market.</t>
  </si>
  <si>
    <t>In addition, there were profit contributions from the newly acquired broiler unit.</t>
  </si>
  <si>
    <t>improved 22% and 26% against corresponding cumulative quarters last year  respectively.</t>
  </si>
  <si>
    <t xml:space="preserve">Earnings increased by 108% and 144% against corresponding current quarter and cumulative quarters last year respectively mainly because of higher trading </t>
  </si>
  <si>
    <t>Although CPO price increased 7.8%, OPR's sales increased 48% due to seasonally higher FFB processed as compared to preceding quarter.</t>
  </si>
  <si>
    <t>The business of the Group is to a certain extent affected by cyclical factors.</t>
  </si>
  <si>
    <t>(1) marine-based manufacturing activities are affected by monsoon in the 4th quarter.</t>
  </si>
  <si>
    <t>On an overall basis therefore, the group's performance varies seasonally.</t>
  </si>
  <si>
    <t>Although sales increased 3% against corresponding cumulative quarters last year but earnings for the period decreased 14% due to lower</t>
  </si>
  <si>
    <t xml:space="preserve">OPR's sales increased by 86% compared to corresponding quarter last year due to improved Crude Palm Oil (CPO) prices of an </t>
  </si>
  <si>
    <t xml:space="preserve"> Against corresponding cumulative quarters last year, earnings improved 70% due to the same reasons noted above.</t>
  </si>
  <si>
    <t xml:space="preserve">TD's sales improved by 78% against corresponding quarter last year due to increased activities from regional food grains, </t>
  </si>
  <si>
    <t>Against corresponding cumulative quarters last year, sales improved 72% due to the same reasons noted above.</t>
  </si>
  <si>
    <t>MM's sales increased 2% due to improve marine catch and favourable seasonal factors.</t>
  </si>
  <si>
    <t>IL's sales and earnings increased by 19% and 36% against preceding quarter mainly due to significant recovery of egg price in the East Malaysian 's</t>
  </si>
  <si>
    <t>Prospects for the remaining quarter to 31 march 2003</t>
  </si>
  <si>
    <t xml:space="preserve">The directors are cautiously optimistic on the remaining quarter. </t>
  </si>
</sst>
</file>

<file path=xl/styles.xml><?xml version="1.0" encoding="utf-8"?>
<styleSheet xmlns="http://schemas.openxmlformats.org/spreadsheetml/2006/main">
  <numFmts count="6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￥&quot;#,##0;&quot;￥&quot;\-#,##0"/>
    <numFmt numFmtId="171" formatCode="&quot;￥&quot;#,##0;[Red]&quot;￥&quot;\-#,##0"/>
    <numFmt numFmtId="172" formatCode="&quot;￥&quot;#,##0.00;&quot;￥&quot;\-#,##0.00"/>
    <numFmt numFmtId="173" formatCode="&quot;￥&quot;#,##0.00;[Red]&quot;￥&quot;\-#,##0.00"/>
    <numFmt numFmtId="174" formatCode="_ &quot;￥&quot;* #,##0_ ;_ &quot;￥&quot;* \-#,##0_ ;_ &quot;￥&quot;* &quot;-&quot;_ ;_ @_ "/>
    <numFmt numFmtId="175" formatCode="_ * #,##0_ ;_ * \-#,##0_ ;_ * &quot;-&quot;_ ;_ @_ "/>
    <numFmt numFmtId="176" formatCode="_ &quot;￥&quot;* #,##0.00_ ;_ &quot;￥&quot;* \-#,##0.00_ ;_ &quot;￥&quot;* &quot;-&quot;??_ ;_ @_ "/>
    <numFmt numFmtId="177" formatCode="_ * #,##0.00_ ;_ * \-#,##0.00_ ;_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_(* #,##0_);_(* \(#,##0\);_(* &quot;-&quot;??_);_(@_)"/>
    <numFmt numFmtId="187" formatCode="_(* #,##0.0_);_(* \(#,##0.0\);_(* &quot;-&quot;??_);_(@_)"/>
    <numFmt numFmtId="188" formatCode="0.0%"/>
    <numFmt numFmtId="189" formatCode="mmmm\-yy"/>
    <numFmt numFmtId="190" formatCode="_-* #,##0.000_-;\-* #,##0.000_-;_-* &quot;-&quot;??_-;_-@_-"/>
    <numFmt numFmtId="191" formatCode="_-* #,##0.0000_-;\-* #,##0.0000_-;_-* &quot;-&quot;??_-;_-@_-"/>
    <numFmt numFmtId="192" formatCode="_-* #,##0.00000_-;\-* #,##0.00000_-;_-* &quot;-&quot;??_-;_-@_-"/>
    <numFmt numFmtId="193" formatCode="#,##0.0_);\(#,##0.0\)"/>
    <numFmt numFmtId="194" formatCode="#,##0.000_);\(#,##0.000\)"/>
    <numFmt numFmtId="195" formatCode="#,##0.0000_);\(#,##0.000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_-* #,##0.0_-;\-* #,##0.0_-;_-* &quot;-&quot;??_-;_-@_-"/>
    <numFmt numFmtId="200" formatCode="_-* #,##0_-;\-* #,##0_-;_-* &quot;-&quot;??_-;_-@_-"/>
    <numFmt numFmtId="201" formatCode="_(* #,##0.00000000_);_(* \(#,##0.00000000\);_(* &quot;-&quot;????????_);_(@_)"/>
    <numFmt numFmtId="202" formatCode="#,##0.0"/>
    <numFmt numFmtId="203" formatCode="_(* #,##0.000_);_(* \(#,##0.000\);_(* &quot;-&quot;???_);_(@_)"/>
    <numFmt numFmtId="204" formatCode="#,##0.00000_);\(#,##0.00000\)"/>
    <numFmt numFmtId="205" formatCode="#,##0.000000_);\(#,##0.000000\)"/>
    <numFmt numFmtId="206" formatCode="#,##0.0000000_);\(#,##0.0000000\)"/>
    <numFmt numFmtId="207" formatCode="_(* #,##0.0000000_);_(* \(#,##0.0000000\);_(* &quot;-&quot;????????_);_(@_)"/>
    <numFmt numFmtId="208" formatCode="_(* #,##0.000000_);_(* \(#,##0.000000\);_(* &quot;-&quot;????????_);_(@_)"/>
    <numFmt numFmtId="209" formatCode="_(* #,##0.00000_);_(* \(#,##0.00000\);_(* &quot;-&quot;????????_);_(@_)"/>
    <numFmt numFmtId="210" formatCode="_(* #,##0.00_);_(* \(#,##0.00\);_(* &quot;-&quot;???_);_(@_)"/>
    <numFmt numFmtId="211" formatCode="_(* #,##0.0_);_(* \(#,##0.0\);_(* &quot;-&quot;???_);_(@_)"/>
    <numFmt numFmtId="212" formatCode="_(* #,##0_);_(* \(#,##0\);_(* &quot;-&quot;???_);_(@_)"/>
    <numFmt numFmtId="213" formatCode="_(* #,##0.0000_);_(* \(#,##0.0000\);_(* &quot;-&quot;????????_);_(@_)"/>
    <numFmt numFmtId="214" formatCode="_(* #,##0.000_);_(* \(#,##0.000\);_(* &quot;-&quot;????????_);_(@_)"/>
    <numFmt numFmtId="215" formatCode="_(* #,##0.00_);_(* \(#,##0.00\);_(* &quot;-&quot;????????_);_(@_)"/>
    <numFmt numFmtId="216" formatCode="_(* #,##0.0_);_(* \(#,##0.0\);_(* &quot;-&quot;????????_);_(@_)"/>
    <numFmt numFmtId="217" formatCode="_(* #,##0_);_(* \(#,##0\);_(* &quot;-&quot;????????_);_(@_)"/>
    <numFmt numFmtId="218" formatCode="0.00_);\(0.00\)"/>
    <numFmt numFmtId="219" formatCode="0_);\(0\)"/>
    <numFmt numFmtId="220" formatCode="0.000%"/>
    <numFmt numFmtId="221" formatCode="#,##0.000"/>
    <numFmt numFmtId="222" formatCode="_(* #,##0.000_);_(* \(#,##0.000\);_(* &quot;-&quot;??_);_(@_)"/>
    <numFmt numFmtId="223" formatCode="_(* #,##0.0000_);_(* \(#,##0.0000\);_(* &quot;-&quot;??_);_(@_)"/>
  </numFmts>
  <fonts count="26">
    <font>
      <sz val="11"/>
      <name val="Times New Roman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doubleAccounting"/>
      <sz val="10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u val="singleAccounting"/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u val="doubleAccounting"/>
      <sz val="11"/>
      <name val="Times New Roman"/>
      <family val="1"/>
    </font>
    <font>
      <sz val="14"/>
      <name val="Times New Roman"/>
      <family val="0"/>
    </font>
    <font>
      <u val="single"/>
      <sz val="14"/>
      <name val="Times New Roman"/>
      <family val="0"/>
    </font>
    <font>
      <b/>
      <sz val="14"/>
      <name val="Times New Roman"/>
      <family val="1"/>
    </font>
    <font>
      <sz val="9"/>
      <name val="Times New Roman"/>
      <family val="0"/>
    </font>
    <font>
      <sz val="12"/>
      <name val="Times New Roman"/>
      <family val="0"/>
    </font>
    <font>
      <b/>
      <sz val="12"/>
      <name val="Times New Roman"/>
      <family val="1"/>
    </font>
    <font>
      <u val="doubleAccounting"/>
      <sz val="12"/>
      <name val="Times New Roman"/>
      <family val="0"/>
    </font>
    <font>
      <u val="singleAccounting"/>
      <sz val="12"/>
      <name val="Times New Roman"/>
      <family val="0"/>
    </font>
    <font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186" fontId="0" fillId="0" borderId="0" xfId="0" applyNumberForma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85" fontId="0" fillId="0" borderId="0" xfId="15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185" fontId="13" fillId="0" borderId="0" xfId="15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center"/>
    </xf>
    <xf numFmtId="200" fontId="0" fillId="0" borderId="0" xfId="15" applyNumberFormat="1" applyAlignment="1">
      <alignment/>
    </xf>
    <xf numFmtId="200" fontId="13" fillId="0" borderId="0" xfId="15" applyNumberFormat="1" applyFont="1" applyAlignment="1">
      <alignment/>
    </xf>
    <xf numFmtId="200" fontId="13" fillId="0" borderId="0" xfId="15" applyNumberFormat="1" applyFont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200" fontId="0" fillId="0" borderId="0" xfId="0" applyNumberFormat="1" applyAlignment="1">
      <alignment/>
    </xf>
    <xf numFmtId="200" fontId="0" fillId="0" borderId="0" xfId="15" applyNumberFormat="1" applyFont="1" applyAlignment="1">
      <alignment/>
    </xf>
    <xf numFmtId="15" fontId="0" fillId="0" borderId="0" xfId="0" applyNumberFormat="1" applyFont="1" applyAlignment="1" quotePrefix="1">
      <alignment/>
    </xf>
    <xf numFmtId="185" fontId="0" fillId="0" borderId="0" xfId="15" applyAlignment="1">
      <alignment/>
    </xf>
    <xf numFmtId="0" fontId="0" fillId="0" borderId="11" xfId="0" applyBorder="1" applyAlignment="1">
      <alignment/>
    </xf>
    <xf numFmtId="41" fontId="15" fillId="0" borderId="0" xfId="15" applyNumberFormat="1" applyFont="1" applyAlignment="1">
      <alignment/>
    </xf>
    <xf numFmtId="41" fontId="13" fillId="0" borderId="0" xfId="15" applyNumberFormat="1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200" fontId="13" fillId="0" borderId="1" xfId="15" applyNumberFormat="1" applyFont="1" applyBorder="1" applyAlignment="1">
      <alignment/>
    </xf>
    <xf numFmtId="200" fontId="16" fillId="0" borderId="2" xfId="15" applyNumberFormat="1" applyFont="1" applyBorder="1" applyAlignment="1">
      <alignment/>
    </xf>
    <xf numFmtId="0" fontId="0" fillId="0" borderId="13" xfId="0" applyBorder="1" applyAlignment="1">
      <alignment/>
    </xf>
    <xf numFmtId="200" fontId="13" fillId="0" borderId="1" xfId="15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200" fontId="0" fillId="0" borderId="0" xfId="15" applyNumberFormat="1" applyAlignment="1">
      <alignment/>
    </xf>
    <xf numFmtId="200" fontId="0" fillId="0" borderId="0" xfId="15" applyNumberFormat="1" applyAlignment="1">
      <alignment horizontal="center"/>
    </xf>
    <xf numFmtId="212" fontId="0" fillId="0" borderId="0" xfId="15" applyNumberFormat="1" applyAlignment="1">
      <alignment/>
    </xf>
    <xf numFmtId="200" fontId="0" fillId="0" borderId="1" xfId="15" applyNumberFormat="1" applyBorder="1" applyAlignment="1">
      <alignment/>
    </xf>
    <xf numFmtId="200" fontId="0" fillId="0" borderId="1" xfId="15" applyNumberFormat="1" applyBorder="1" applyAlignment="1">
      <alignment horizontal="center"/>
    </xf>
    <xf numFmtId="200" fontId="13" fillId="0" borderId="0" xfId="0" applyNumberFormat="1" applyFont="1" applyAlignment="1">
      <alignment/>
    </xf>
    <xf numFmtId="200" fontId="16" fillId="0" borderId="0" xfId="15" applyNumberFormat="1" applyFont="1" applyBorder="1" applyAlignment="1">
      <alignment/>
    </xf>
    <xf numFmtId="200" fontId="16" fillId="0" borderId="1" xfId="15" applyNumberFormat="1" applyFont="1" applyBorder="1" applyAlignment="1">
      <alignment/>
    </xf>
    <xf numFmtId="200" fontId="16" fillId="0" borderId="1" xfId="15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00" fontId="16" fillId="0" borderId="0" xfId="15" applyNumberFormat="1" applyFont="1" applyAlignment="1">
      <alignment/>
    </xf>
    <xf numFmtId="0" fontId="11" fillId="0" borderId="13" xfId="0" applyFont="1" applyBorder="1" applyAlignment="1">
      <alignment horizontal="center"/>
    </xf>
    <xf numFmtId="0" fontId="0" fillId="0" borderId="8" xfId="0" applyBorder="1" applyAlignment="1">
      <alignment horizontal="center"/>
    </xf>
    <xf numFmtId="186" fontId="13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17" fillId="0" borderId="0" xfId="0" applyFont="1" applyAlignment="1">
      <alignment/>
    </xf>
    <xf numFmtId="186" fontId="13" fillId="0" borderId="1" xfId="0" applyNumberFormat="1" applyFont="1" applyBorder="1" applyAlignment="1">
      <alignment/>
    </xf>
    <xf numFmtId="0" fontId="15" fillId="0" borderId="0" xfId="0" applyFont="1" applyAlignment="1">
      <alignment/>
    </xf>
    <xf numFmtId="186" fontId="13" fillId="0" borderId="0" xfId="15" applyNumberFormat="1" applyFont="1" applyAlignment="1">
      <alignment/>
    </xf>
    <xf numFmtId="200" fontId="0" fillId="0" borderId="1" xfId="15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200" fontId="0" fillId="0" borderId="1" xfId="15" applyNumberFormat="1" applyFont="1" applyBorder="1" applyAlignment="1">
      <alignment horizontal="center"/>
    </xf>
    <xf numFmtId="186" fontId="0" fillId="0" borderId="1" xfId="0" applyNumberFormat="1" applyFont="1" applyBorder="1" applyAlignment="1">
      <alignment/>
    </xf>
    <xf numFmtId="41" fontId="13" fillId="0" borderId="1" xfId="15" applyNumberFormat="1" applyFont="1" applyBorder="1" applyAlignment="1">
      <alignment/>
    </xf>
    <xf numFmtId="212" fontId="13" fillId="0" borderId="0" xfId="15" applyNumberFormat="1" applyFont="1" applyAlignment="1">
      <alignment/>
    </xf>
    <xf numFmtId="0" fontId="19" fillId="0" borderId="0" xfId="0" applyFont="1" applyAlignment="1">
      <alignment/>
    </xf>
    <xf numFmtId="37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 quotePrefix="1">
      <alignment horizontal="center"/>
    </xf>
    <xf numFmtId="0" fontId="19" fillId="0" borderId="0" xfId="0" applyFont="1" applyAlignment="1">
      <alignment horizontal="justify"/>
    </xf>
    <xf numFmtId="0" fontId="17" fillId="0" borderId="0" xfId="0" applyFont="1" applyAlignment="1">
      <alignment horizontal="left"/>
    </xf>
    <xf numFmtId="37" fontId="0" fillId="0" borderId="0" xfId="0" applyNumberFormat="1" applyAlignment="1">
      <alignment horizontal="center"/>
    </xf>
    <xf numFmtId="0" fontId="19" fillId="0" borderId="0" xfId="0" applyNumberFormat="1" applyFont="1" applyAlignment="1">
      <alignment horizontal="center"/>
    </xf>
    <xf numFmtId="200" fontId="13" fillId="0" borderId="0" xfId="15" applyNumberFormat="1" applyFont="1" applyAlignment="1">
      <alignment/>
    </xf>
    <xf numFmtId="185" fontId="13" fillId="0" borderId="0" xfId="15" applyFont="1" applyAlignment="1">
      <alignment/>
    </xf>
    <xf numFmtId="200" fontId="14" fillId="0" borderId="0" xfId="15" applyNumberFormat="1" applyFont="1" applyAlignment="1">
      <alignment/>
    </xf>
    <xf numFmtId="200" fontId="19" fillId="0" borderId="0" xfId="15" applyNumberFormat="1" applyFont="1" applyAlignment="1">
      <alignment/>
    </xf>
    <xf numFmtId="200" fontId="0" fillId="0" borderId="15" xfId="0" applyNumberFormat="1" applyBorder="1" applyAlignment="1">
      <alignment/>
    </xf>
    <xf numFmtId="200" fontId="15" fillId="0" borderId="0" xfId="15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9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14" fontId="1" fillId="0" borderId="9" xfId="0" applyNumberFormat="1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1" fillId="0" borderId="5" xfId="0" applyFont="1" applyBorder="1" applyAlignment="1">
      <alignment horizontal="center"/>
    </xf>
    <xf numFmtId="0" fontId="21" fillId="0" borderId="7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1" xfId="0" applyFont="1" applyBorder="1" applyAlignment="1">
      <alignment/>
    </xf>
    <xf numFmtId="0" fontId="21" fillId="0" borderId="9" xfId="0" applyFont="1" applyBorder="1" applyAlignment="1">
      <alignment/>
    </xf>
    <xf numFmtId="200" fontId="23" fillId="0" borderId="9" xfId="15" applyNumberFormat="1" applyFont="1" applyBorder="1" applyAlignment="1">
      <alignment/>
    </xf>
    <xf numFmtId="200" fontId="23" fillId="0" borderId="1" xfId="15" applyNumberFormat="1" applyFont="1" applyBorder="1" applyAlignment="1">
      <alignment/>
    </xf>
    <xf numFmtId="200" fontId="21" fillId="0" borderId="9" xfId="15" applyNumberFormat="1" applyFont="1" applyBorder="1" applyAlignment="1">
      <alignment/>
    </xf>
    <xf numFmtId="200" fontId="21" fillId="0" borderId="1" xfId="15" applyNumberFormat="1" applyFont="1" applyBorder="1" applyAlignment="1">
      <alignment/>
    </xf>
    <xf numFmtId="37" fontId="21" fillId="0" borderId="9" xfId="15" applyNumberFormat="1" applyFont="1" applyBorder="1" applyAlignment="1">
      <alignment/>
    </xf>
    <xf numFmtId="37" fontId="21" fillId="0" borderId="1" xfId="15" applyNumberFormat="1" applyFont="1" applyBorder="1" applyAlignment="1">
      <alignment/>
    </xf>
    <xf numFmtId="200" fontId="24" fillId="0" borderId="9" xfId="15" applyNumberFormat="1" applyFont="1" applyBorder="1" applyAlignment="1">
      <alignment/>
    </xf>
    <xf numFmtId="200" fontId="24" fillId="0" borderId="1" xfId="15" applyNumberFormat="1" applyFont="1" applyBorder="1" applyAlignment="1">
      <alignment/>
    </xf>
    <xf numFmtId="186" fontId="25" fillId="0" borderId="9" xfId="15" applyNumberFormat="1" applyFont="1" applyBorder="1" applyAlignment="1">
      <alignment/>
    </xf>
    <xf numFmtId="186" fontId="25" fillId="0" borderId="1" xfId="15" applyNumberFormat="1" applyFont="1" applyBorder="1" applyAlignment="1">
      <alignment/>
    </xf>
    <xf numFmtId="186" fontId="21" fillId="0" borderId="9" xfId="15" applyNumberFormat="1" applyFont="1" applyBorder="1" applyAlignment="1">
      <alignment/>
    </xf>
    <xf numFmtId="200" fontId="21" fillId="0" borderId="16" xfId="15" applyNumberFormat="1" applyFont="1" applyBorder="1" applyAlignment="1">
      <alignment/>
    </xf>
    <xf numFmtId="200" fontId="21" fillId="0" borderId="17" xfId="15" applyNumberFormat="1" applyFont="1" applyBorder="1" applyAlignment="1">
      <alignment/>
    </xf>
    <xf numFmtId="222" fontId="21" fillId="0" borderId="1" xfId="0" applyNumberFormat="1" applyFont="1" applyBorder="1" applyAlignment="1">
      <alignment/>
    </xf>
    <xf numFmtId="185" fontId="21" fillId="0" borderId="18" xfId="15" applyFont="1" applyBorder="1" applyAlignment="1">
      <alignment/>
    </xf>
    <xf numFmtId="222" fontId="21" fillId="0" borderId="0" xfId="0" applyNumberFormat="1" applyFont="1" applyAlignment="1">
      <alignment/>
    </xf>
    <xf numFmtId="0" fontId="21" fillId="0" borderId="18" xfId="0" applyFont="1" applyBorder="1" applyAlignment="1">
      <alignment horizontal="right"/>
    </xf>
    <xf numFmtId="0" fontId="21" fillId="0" borderId="19" xfId="0" applyFont="1" applyBorder="1" applyAlignment="1">
      <alignment horizontal="right"/>
    </xf>
    <xf numFmtId="0" fontId="21" fillId="0" borderId="2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2" xfId="0" applyFont="1" applyBorder="1" applyAlignment="1">
      <alignment/>
    </xf>
    <xf numFmtId="0" fontId="22" fillId="0" borderId="0" xfId="0" applyFont="1" applyAlignment="1">
      <alignment/>
    </xf>
    <xf numFmtId="0" fontId="22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00" fontId="0" fillId="0" borderId="13" xfId="0" applyNumberFormat="1" applyBorder="1" applyAlignment="1">
      <alignment/>
    </xf>
    <xf numFmtId="0" fontId="17" fillId="0" borderId="0" xfId="0" applyFont="1" applyAlignment="1">
      <alignment horizontal="center"/>
    </xf>
    <xf numFmtId="37" fontId="17" fillId="0" borderId="0" xfId="0" applyNumberFormat="1" applyFont="1" applyAlignment="1">
      <alignment/>
    </xf>
    <xf numFmtId="37" fontId="17" fillId="0" borderId="15" xfId="0" applyNumberFormat="1" applyFont="1" applyBorder="1" applyAlignment="1">
      <alignment/>
    </xf>
    <xf numFmtId="37" fontId="0" fillId="0" borderId="0" xfId="15" applyNumberFormat="1" applyAlignment="1">
      <alignment/>
    </xf>
    <xf numFmtId="217" fontId="13" fillId="0" borderId="0" xfId="15" applyNumberFormat="1" applyFont="1" applyAlignment="1">
      <alignment/>
    </xf>
    <xf numFmtId="217" fontId="0" fillId="0" borderId="0" xfId="15" applyNumberFormat="1" applyAlignment="1">
      <alignment/>
    </xf>
    <xf numFmtId="186" fontId="0" fillId="0" borderId="0" xfId="15" applyNumberFormat="1" applyAlignment="1">
      <alignment horizontal="center"/>
    </xf>
    <xf numFmtId="186" fontId="15" fillId="0" borderId="0" xfId="0" applyNumberFormat="1" applyFont="1" applyAlignment="1">
      <alignment/>
    </xf>
    <xf numFmtId="200" fontId="13" fillId="0" borderId="0" xfId="0" applyNumberFormat="1" applyFont="1" applyAlignment="1">
      <alignment/>
    </xf>
    <xf numFmtId="186" fontId="13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0" fillId="0" borderId="6" xfId="0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200" fontId="0" fillId="0" borderId="9" xfId="15" applyNumberFormat="1" applyBorder="1" applyAlignment="1">
      <alignment/>
    </xf>
    <xf numFmtId="200" fontId="0" fillId="0" borderId="9" xfId="15" applyNumberFormat="1" applyFont="1" applyBorder="1" applyAlignment="1">
      <alignment/>
    </xf>
    <xf numFmtId="200" fontId="13" fillId="0" borderId="9" xfId="15" applyNumberFormat="1" applyFont="1" applyBorder="1" applyAlignment="1">
      <alignment/>
    </xf>
    <xf numFmtId="200" fontId="16" fillId="0" borderId="9" xfId="15" applyNumberFormat="1" applyFont="1" applyBorder="1" applyAlignment="1">
      <alignment/>
    </xf>
    <xf numFmtId="186" fontId="0" fillId="0" borderId="1" xfId="0" applyNumberFormat="1" applyFont="1" applyBorder="1" applyAlignment="1">
      <alignment/>
    </xf>
    <xf numFmtId="186" fontId="13" fillId="0" borderId="1" xfId="0" applyNumberFormat="1" applyFont="1" applyBorder="1" applyAlignment="1">
      <alignment/>
    </xf>
    <xf numFmtId="185" fontId="16" fillId="0" borderId="0" xfId="15" applyFont="1" applyAlignment="1">
      <alignment/>
    </xf>
    <xf numFmtId="200" fontId="16" fillId="0" borderId="0" xfId="15" applyNumberFormat="1" applyFont="1" applyAlignment="1">
      <alignment/>
    </xf>
    <xf numFmtId="186" fontId="16" fillId="0" borderId="0" xfId="0" applyNumberFormat="1" applyFont="1" applyAlignment="1">
      <alignment/>
    </xf>
    <xf numFmtId="0" fontId="11" fillId="0" borderId="5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9" fontId="0" fillId="0" borderId="1" xfId="21" applyBorder="1" applyAlignment="1">
      <alignment horizontal="center"/>
    </xf>
    <xf numFmtId="9" fontId="0" fillId="0" borderId="1" xfId="21" applyFont="1" applyBorder="1" applyAlignment="1">
      <alignment horizontal="center"/>
    </xf>
    <xf numFmtId="186" fontId="0" fillId="0" borderId="5" xfId="0" applyNumberFormat="1" applyBorder="1" applyAlignment="1">
      <alignment/>
    </xf>
    <xf numFmtId="186" fontId="0" fillId="0" borderId="5" xfId="0" applyNumberFormat="1" applyBorder="1" applyAlignment="1">
      <alignment/>
    </xf>
    <xf numFmtId="9" fontId="0" fillId="0" borderId="5" xfId="21" applyBorder="1" applyAlignment="1">
      <alignment horizontal="center"/>
    </xf>
    <xf numFmtId="186" fontId="0" fillId="0" borderId="20" xfId="0" applyNumberFormat="1" applyBorder="1" applyAlignment="1">
      <alignment/>
    </xf>
    <xf numFmtId="0" fontId="0" fillId="0" borderId="11" xfId="0" applyBorder="1" applyAlignment="1">
      <alignment horizontal="center"/>
    </xf>
    <xf numFmtId="200" fontId="16" fillId="0" borderId="13" xfId="15" applyNumberFormat="1" applyFont="1" applyBorder="1" applyAlignment="1">
      <alignment/>
    </xf>
    <xf numFmtId="0" fontId="0" fillId="0" borderId="14" xfId="0" applyBorder="1" applyAlignment="1">
      <alignment horizontal="center"/>
    </xf>
    <xf numFmtId="200" fontId="0" fillId="0" borderId="13" xfId="15" applyNumberFormat="1" applyFont="1" applyBorder="1" applyAlignment="1">
      <alignment/>
    </xf>
    <xf numFmtId="186" fontId="0" fillId="0" borderId="8" xfId="0" applyNumberFormat="1" applyFont="1" applyBorder="1" applyAlignment="1">
      <alignment/>
    </xf>
    <xf numFmtId="186" fontId="0" fillId="0" borderId="14" xfId="0" applyNumberFormat="1" applyFont="1" applyBorder="1" applyAlignment="1">
      <alignment/>
    </xf>
    <xf numFmtId="200" fontId="0" fillId="0" borderId="14" xfId="15" applyNumberFormat="1" applyFont="1" applyBorder="1" applyAlignment="1">
      <alignment horizontal="center"/>
    </xf>
    <xf numFmtId="186" fontId="5" fillId="0" borderId="8" xfId="15" applyNumberFormat="1" applyFont="1" applyBorder="1" applyAlignment="1">
      <alignment/>
    </xf>
    <xf numFmtId="9" fontId="0" fillId="0" borderId="13" xfId="21" applyBorder="1" applyAlignment="1">
      <alignment horizontal="center"/>
    </xf>
    <xf numFmtId="9" fontId="0" fillId="0" borderId="13" xfId="2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15" fontId="0" fillId="0" borderId="9" xfId="0" applyNumberFormat="1" applyBorder="1" applyAlignment="1">
      <alignment horizontal="center"/>
    </xf>
    <xf numFmtId="185" fontId="21" fillId="0" borderId="19" xfId="15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/>
    </xf>
    <xf numFmtId="200" fontId="23" fillId="0" borderId="4" xfId="15" applyNumberFormat="1" applyFont="1" applyBorder="1" applyAlignment="1">
      <alignment/>
    </xf>
    <xf numFmtId="200" fontId="21" fillId="0" borderId="4" xfId="15" applyNumberFormat="1" applyFont="1" applyBorder="1" applyAlignment="1">
      <alignment/>
    </xf>
    <xf numFmtId="186" fontId="21" fillId="0" borderId="4" xfId="15" applyNumberFormat="1" applyFont="1" applyBorder="1" applyAlignment="1">
      <alignment/>
    </xf>
    <xf numFmtId="37" fontId="21" fillId="0" borderId="4" xfId="15" applyNumberFormat="1" applyFont="1" applyBorder="1" applyAlignment="1">
      <alignment/>
    </xf>
    <xf numFmtId="200" fontId="24" fillId="0" borderId="4" xfId="15" applyNumberFormat="1" applyFont="1" applyBorder="1" applyAlignment="1">
      <alignment/>
    </xf>
    <xf numFmtId="186" fontId="25" fillId="0" borderId="4" xfId="15" applyNumberFormat="1" applyFont="1" applyBorder="1" applyAlignment="1">
      <alignment/>
    </xf>
    <xf numFmtId="200" fontId="21" fillId="0" borderId="21" xfId="15" applyNumberFormat="1" applyFont="1" applyBorder="1" applyAlignment="1">
      <alignment/>
    </xf>
    <xf numFmtId="185" fontId="21" fillId="0" borderId="22" xfId="15" applyFont="1" applyBorder="1" applyAlignment="1">
      <alignment/>
    </xf>
    <xf numFmtId="177" fontId="21" fillId="0" borderId="22" xfId="0" applyNumberFormat="1" applyFont="1" applyBorder="1" applyAlignment="1">
      <alignment horizontal="right"/>
    </xf>
    <xf numFmtId="0" fontId="21" fillId="0" borderId="1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200" fontId="0" fillId="0" borderId="5" xfId="15" applyNumberFormat="1" applyBorder="1" applyAlignment="1">
      <alignment/>
    </xf>
    <xf numFmtId="200" fontId="0" fillId="0" borderId="13" xfId="15" applyNumberFormat="1" applyBorder="1" applyAlignment="1">
      <alignment/>
    </xf>
    <xf numFmtId="200" fontId="0" fillId="0" borderId="15" xfId="15" applyNumberFormat="1" applyBorder="1" applyAlignment="1">
      <alignment/>
    </xf>
    <xf numFmtId="200" fontId="0" fillId="0" borderId="0" xfId="15" applyNumberFormat="1" applyFont="1" applyAlignment="1">
      <alignment/>
    </xf>
    <xf numFmtId="200" fontId="17" fillId="0" borderId="0" xfId="15" applyNumberFormat="1" applyFont="1" applyAlignment="1">
      <alignment horizontal="center"/>
    </xf>
    <xf numFmtId="37" fontId="18" fillId="0" borderId="0" xfId="15" applyNumberFormat="1" applyFont="1" applyAlignment="1">
      <alignment horizontal="right"/>
    </xf>
    <xf numFmtId="37" fontId="17" fillId="0" borderId="0" xfId="15" applyNumberFormat="1" applyFont="1" applyAlignment="1">
      <alignment horizontal="right"/>
    </xf>
    <xf numFmtId="37" fontId="17" fillId="0" borderId="5" xfId="15" applyNumberFormat="1" applyFont="1" applyBorder="1" applyAlignment="1">
      <alignment horizontal="right"/>
    </xf>
    <xf numFmtId="37" fontId="17" fillId="0" borderId="2" xfId="15" applyNumberFormat="1" applyFont="1" applyBorder="1" applyAlignment="1">
      <alignment horizontal="right"/>
    </xf>
    <xf numFmtId="185" fontId="0" fillId="0" borderId="23" xfId="15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Y'S%20DOCUMENTS\QL%20Group-2nd%20quarter%20results\QLResources%20%20Bhd-1.4.2002%20to%2030.9.2002-QTRLY%20CONSOLID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QLResources%20%20Bhd-1.4.2002%20to%2031.12.02-qtrly%20cons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Lresources-CBS-30.9.2002 "/>
      <sheetName val="QL res-Con PL-30.9.2002 "/>
      <sheetName val="QL res-Con PL-30.6.2002"/>
      <sheetName val="QLresources-CBS-30.6.2002"/>
      <sheetName val="adjustments"/>
      <sheetName val="QLresources-CBS-31.12.2001"/>
      <sheetName val="Con PL-31.12.01"/>
      <sheetName val="Balance sheet-30.9.01"/>
      <sheetName val="ETB-oct01 to dec01"/>
      <sheetName val="PL-Company-31.12.01"/>
      <sheetName val="ETB-30.6.01-30.9.2001"/>
      <sheetName val="MBB-30.9.01"/>
      <sheetName val="Journal-30.9.01"/>
      <sheetName val="Journal-30.6.01"/>
      <sheetName val="ETB-30.6.01"/>
      <sheetName val="ETB"/>
      <sheetName val="MBB"/>
      <sheetName val="MBB-30.6.01"/>
      <sheetName val="Taxation-kpmg"/>
      <sheetName val="PL-Company"/>
      <sheetName val="Journals"/>
      <sheetName val="Balance sheet"/>
      <sheetName val="Con PL"/>
      <sheetName val="QLresources-CBS"/>
      <sheetName val="Investment"/>
    </sheetNames>
    <sheetDataSet>
      <sheetData sheetId="0">
        <row r="16">
          <cell r="K16">
            <v>86600</v>
          </cell>
          <cell r="L16">
            <v>63000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Lresources-CBS-31.12.02"/>
      <sheetName val="QL res-Con PL-31.12.02"/>
      <sheetName val="QLresources-CBS-30.9.2002 "/>
      <sheetName val="QL res-Con PL-30.9.2002 "/>
      <sheetName val="QL res-Con PL-30.6.2002"/>
      <sheetName val="QLresources-CBS-30.6.2002"/>
      <sheetName val="adjustments"/>
      <sheetName val="QLresources-CBS-31.12.2001"/>
      <sheetName val="Con PL-31.12.01"/>
      <sheetName val="Balance sheet-30.9.01"/>
      <sheetName val="ETB-oct01 to dec01"/>
      <sheetName val="PL-Company-31.12.01"/>
      <sheetName val="ETB-30.6.01-30.9.2001"/>
      <sheetName val="MBB-30.9.01"/>
      <sheetName val="Journal-30.9.01"/>
      <sheetName val="Journal-30.6.01"/>
      <sheetName val="ETB-30.6.01"/>
      <sheetName val="ETB"/>
      <sheetName val="MBB"/>
      <sheetName val="MBB-30.6.01"/>
      <sheetName val="Taxation-kpmg"/>
      <sheetName val="PL-Company"/>
      <sheetName val="Journals"/>
      <sheetName val="Balance sheet"/>
      <sheetName val="Con PL"/>
      <sheetName val="QLresources-CBS"/>
      <sheetName val="Investment"/>
    </sheetNames>
    <sheetDataSet>
      <sheetData sheetId="0">
        <row r="16">
          <cell r="I16">
            <v>72600</v>
          </cell>
        </row>
        <row r="76">
          <cell r="I76">
            <v>1813312.7599999998</v>
          </cell>
        </row>
        <row r="77">
          <cell r="I77">
            <v>17856377.39</v>
          </cell>
        </row>
        <row r="78">
          <cell r="I78">
            <v>14212874.51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6"/>
  <sheetViews>
    <sheetView zoomScaleSheetLayoutView="100" workbookViewId="0" topLeftCell="A1">
      <pane xSplit="1" ySplit="10" topLeftCell="B16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97" sqref="D97"/>
    </sheetView>
  </sheetViews>
  <sheetFormatPr defaultColWidth="9.140625" defaultRowHeight="15"/>
  <cols>
    <col min="1" max="1" width="6.28125" style="0" customWidth="1"/>
    <col min="2" max="2" width="40.00390625" style="0" customWidth="1"/>
    <col min="3" max="3" width="18.421875" style="0" customWidth="1"/>
    <col min="4" max="4" width="18.140625" style="0" customWidth="1"/>
    <col min="5" max="5" width="8.7109375" style="0" customWidth="1"/>
    <col min="6" max="6" width="22.00390625" style="0" customWidth="1"/>
    <col min="7" max="7" width="23.28125" style="0" customWidth="1"/>
    <col min="8" max="8" width="10.421875" style="0" customWidth="1"/>
    <col min="9" max="9" width="10.00390625" style="0" customWidth="1"/>
    <col min="10" max="10" width="3.8515625" style="0" hidden="1" customWidth="1"/>
  </cols>
  <sheetData>
    <row r="1" ht="29.25" customHeight="1">
      <c r="A1" s="13" t="s">
        <v>262</v>
      </c>
    </row>
    <row r="2" ht="15">
      <c r="A2" s="24" t="s">
        <v>239</v>
      </c>
    </row>
    <row r="3" ht="15">
      <c r="A3" s="24" t="s">
        <v>186</v>
      </c>
    </row>
    <row r="4" ht="15">
      <c r="A4" s="24"/>
    </row>
    <row r="5" ht="15">
      <c r="A5" s="1" t="s">
        <v>16</v>
      </c>
    </row>
    <row r="6" spans="4:6" ht="15">
      <c r="D6" s="2"/>
      <c r="E6" s="2"/>
      <c r="F6" s="2"/>
    </row>
    <row r="7" spans="1:2" ht="18.75">
      <c r="A7" s="87" t="s">
        <v>167</v>
      </c>
      <c r="B7" s="88" t="s">
        <v>134</v>
      </c>
    </row>
    <row r="8" spans="1:2" ht="15">
      <c r="A8" s="29"/>
      <c r="B8" s="25"/>
    </row>
    <row r="9" spans="2:8" ht="15">
      <c r="B9" s="45"/>
      <c r="C9" s="153" t="s">
        <v>206</v>
      </c>
      <c r="D9" s="153" t="s">
        <v>207</v>
      </c>
      <c r="E9" s="153" t="s">
        <v>164</v>
      </c>
      <c r="F9" s="154" t="s">
        <v>205</v>
      </c>
      <c r="G9" s="154" t="s">
        <v>260</v>
      </c>
      <c r="H9" s="169" t="s">
        <v>164</v>
      </c>
    </row>
    <row r="10" spans="2:8" ht="15">
      <c r="B10" s="46"/>
      <c r="C10" s="155" t="s">
        <v>238</v>
      </c>
      <c r="D10" s="155" t="s">
        <v>236</v>
      </c>
      <c r="E10" s="155" t="s">
        <v>165</v>
      </c>
      <c r="F10" s="156" t="s">
        <v>200</v>
      </c>
      <c r="G10" s="156" t="s">
        <v>201</v>
      </c>
      <c r="H10" s="170" t="s">
        <v>165</v>
      </c>
    </row>
    <row r="11" spans="2:8" ht="15">
      <c r="B11" s="46"/>
      <c r="C11" s="157"/>
      <c r="D11" s="155" t="s">
        <v>238</v>
      </c>
      <c r="E11" s="155"/>
      <c r="F11" s="156"/>
      <c r="G11" s="156" t="s">
        <v>208</v>
      </c>
      <c r="H11" s="5"/>
    </row>
    <row r="12" spans="2:8" ht="15">
      <c r="B12" s="45"/>
      <c r="C12" s="153" t="s">
        <v>192</v>
      </c>
      <c r="D12" s="153" t="s">
        <v>193</v>
      </c>
      <c r="E12" s="153"/>
      <c r="F12" s="154" t="s">
        <v>235</v>
      </c>
      <c r="G12" s="154" t="s">
        <v>237</v>
      </c>
      <c r="H12" s="5"/>
    </row>
    <row r="13" spans="2:8" ht="15">
      <c r="B13" s="50"/>
      <c r="C13" s="158" t="s">
        <v>183</v>
      </c>
      <c r="D13" s="158" t="s">
        <v>8</v>
      </c>
      <c r="E13" s="158"/>
      <c r="F13" s="159" t="s">
        <v>194</v>
      </c>
      <c r="G13" s="159" t="s">
        <v>8</v>
      </c>
      <c r="H13" s="5"/>
    </row>
    <row r="14" spans="2:8" ht="15">
      <c r="B14" s="152"/>
      <c r="C14" s="69" t="s">
        <v>284</v>
      </c>
      <c r="D14" s="69" t="s">
        <v>284</v>
      </c>
      <c r="E14" s="69"/>
      <c r="F14" s="35" t="s">
        <v>284</v>
      </c>
      <c r="G14" s="35" t="s">
        <v>284</v>
      </c>
      <c r="H14" s="5"/>
    </row>
    <row r="15" spans="2:8" ht="15">
      <c r="B15" s="49"/>
      <c r="C15" s="69" t="s">
        <v>246</v>
      </c>
      <c r="D15" s="69" t="s">
        <v>246</v>
      </c>
      <c r="E15" s="69"/>
      <c r="F15" s="35" t="s">
        <v>246</v>
      </c>
      <c r="G15" s="69" t="s">
        <v>246</v>
      </c>
      <c r="H15" s="5"/>
    </row>
    <row r="16" spans="2:8" ht="15">
      <c r="B16" s="49" t="s">
        <v>161</v>
      </c>
      <c r="C16" s="61">
        <v>27617</v>
      </c>
      <c r="D16" s="62">
        <v>23702</v>
      </c>
      <c r="E16" s="171">
        <f>SUM(C16-D16)/D16</f>
        <v>0.16517593452029364</v>
      </c>
      <c r="F16" s="160">
        <v>76665</v>
      </c>
      <c r="G16" s="62">
        <v>62967</v>
      </c>
      <c r="H16" s="171">
        <f>SUM(F16-G16)/G16</f>
        <v>0.21754252227357188</v>
      </c>
    </row>
    <row r="17" spans="2:8" ht="15">
      <c r="B17" s="49" t="s">
        <v>219</v>
      </c>
      <c r="C17" s="61">
        <v>87750</v>
      </c>
      <c r="D17" s="61">
        <v>75805</v>
      </c>
      <c r="E17" s="171">
        <f>SUM(C17-D17)/D17</f>
        <v>0.15757535782600093</v>
      </c>
      <c r="F17" s="160">
        <v>228775</v>
      </c>
      <c r="G17" s="61">
        <v>221898</v>
      </c>
      <c r="H17" s="171">
        <f>SUM(F17-G17)/G17</f>
        <v>0.030991716914978953</v>
      </c>
    </row>
    <row r="18" spans="2:8" ht="15">
      <c r="B18" s="49" t="s">
        <v>220</v>
      </c>
      <c r="C18" s="79">
        <v>32839</v>
      </c>
      <c r="D18" s="81">
        <v>17611</v>
      </c>
      <c r="E18" s="171">
        <f>SUM(C18-D18)/D18</f>
        <v>0.8646868434501164</v>
      </c>
      <c r="F18" s="161">
        <v>76435</v>
      </c>
      <c r="G18" s="81">
        <v>44328</v>
      </c>
      <c r="H18" s="171">
        <f>SUM(F18-G18)/G18</f>
        <v>0.7243051795704747</v>
      </c>
    </row>
    <row r="19" spans="2:8" ht="17.25">
      <c r="B19" s="49" t="s">
        <v>221</v>
      </c>
      <c r="C19" s="52">
        <v>52347</v>
      </c>
      <c r="D19" s="55">
        <v>29463</v>
      </c>
      <c r="E19" s="171">
        <f>SUM(C19-D19)/D19</f>
        <v>0.7767029834029121</v>
      </c>
      <c r="F19" s="162">
        <v>133416</v>
      </c>
      <c r="G19" s="55">
        <v>77643</v>
      </c>
      <c r="H19" s="171">
        <f>SUM(F19-G19)/G19</f>
        <v>0.7183261852324099</v>
      </c>
    </row>
    <row r="20" spans="2:8" ht="17.25">
      <c r="B20" s="49" t="s">
        <v>271</v>
      </c>
      <c r="C20" s="65">
        <f>SUM(C16:C19)</f>
        <v>200553</v>
      </c>
      <c r="D20" s="66">
        <f>SUM(D16:D19)</f>
        <v>146581</v>
      </c>
      <c r="E20" s="185">
        <f>SUM(C20-D20)/D20</f>
        <v>0.368205974853494</v>
      </c>
      <c r="F20" s="163">
        <f>SUM(F16:F19)</f>
        <v>515291</v>
      </c>
      <c r="G20" s="66">
        <f>SUM(G16:G19)</f>
        <v>406836</v>
      </c>
      <c r="H20" s="185">
        <f>SUM(F20-G20)/G20</f>
        <v>0.2665816201122811</v>
      </c>
    </row>
    <row r="21" spans="2:8" ht="15">
      <c r="B21" s="48"/>
      <c r="C21" s="6"/>
      <c r="D21" s="67"/>
      <c r="E21" s="67"/>
      <c r="F21" s="42"/>
      <c r="G21" s="67"/>
      <c r="H21" s="5"/>
    </row>
    <row r="22" spans="2:8" ht="15">
      <c r="B22" s="49"/>
      <c r="C22" s="153" t="s">
        <v>192</v>
      </c>
      <c r="D22" s="153" t="s">
        <v>193</v>
      </c>
      <c r="E22" s="153"/>
      <c r="F22" s="154" t="s">
        <v>235</v>
      </c>
      <c r="G22" s="154" t="s">
        <v>237</v>
      </c>
      <c r="H22" s="5"/>
    </row>
    <row r="23" spans="2:8" ht="15">
      <c r="B23" s="49"/>
      <c r="C23" s="158" t="s">
        <v>183</v>
      </c>
      <c r="D23" s="158" t="s">
        <v>8</v>
      </c>
      <c r="E23" s="158"/>
      <c r="F23" s="159" t="s">
        <v>194</v>
      </c>
      <c r="G23" s="159" t="s">
        <v>8</v>
      </c>
      <c r="H23" s="5"/>
    </row>
    <row r="24" spans="2:8" ht="15">
      <c r="B24" s="49"/>
      <c r="C24" s="69" t="s">
        <v>267</v>
      </c>
      <c r="D24" s="69" t="s">
        <v>267</v>
      </c>
      <c r="E24" s="69"/>
      <c r="F24" s="35" t="s">
        <v>267</v>
      </c>
      <c r="G24" s="69" t="s">
        <v>267</v>
      </c>
      <c r="H24" s="5"/>
    </row>
    <row r="25" spans="2:8" ht="15">
      <c r="B25" s="49"/>
      <c r="C25" s="155" t="s">
        <v>246</v>
      </c>
      <c r="D25" s="153" t="s">
        <v>246</v>
      </c>
      <c r="E25" s="153"/>
      <c r="F25" s="154" t="s">
        <v>246</v>
      </c>
      <c r="G25" s="153" t="s">
        <v>246</v>
      </c>
      <c r="H25" s="5"/>
    </row>
    <row r="26" spans="2:8" ht="15">
      <c r="B26" s="49"/>
      <c r="C26" s="155"/>
      <c r="D26" s="153"/>
      <c r="E26" s="153"/>
      <c r="F26" s="187"/>
      <c r="G26" s="153"/>
      <c r="H26" s="5"/>
    </row>
    <row r="27" spans="2:8" ht="15">
      <c r="B27" s="72" t="s">
        <v>161</v>
      </c>
      <c r="C27" s="173">
        <v>3700</v>
      </c>
      <c r="D27" s="174">
        <v>3304</v>
      </c>
      <c r="E27" s="175">
        <f>SUM(C27-D27)/D27</f>
        <v>0.1198547215496368</v>
      </c>
      <c r="F27" s="176">
        <v>10764</v>
      </c>
      <c r="G27" s="174">
        <v>8553</v>
      </c>
      <c r="H27" s="175">
        <f>SUM(F27-G27)/G27</f>
        <v>0.25850578744300245</v>
      </c>
    </row>
    <row r="28" spans="2:8" ht="15">
      <c r="B28" s="49" t="s">
        <v>219</v>
      </c>
      <c r="C28" s="61">
        <v>2835</v>
      </c>
      <c r="D28" s="61">
        <v>1893</v>
      </c>
      <c r="E28" s="171">
        <f>SUM(C28-D28)/D28</f>
        <v>0.4976228209191759</v>
      </c>
      <c r="F28" s="160">
        <v>6234</v>
      </c>
      <c r="G28" s="61">
        <v>7281</v>
      </c>
      <c r="H28" s="171">
        <f>SUM(F28-G28)/G28</f>
        <v>-0.1437989287185826</v>
      </c>
    </row>
    <row r="29" spans="2:8" ht="15">
      <c r="B29" s="49" t="s">
        <v>220</v>
      </c>
      <c r="C29" s="164">
        <v>2169</v>
      </c>
      <c r="D29" s="82">
        <v>1207</v>
      </c>
      <c r="E29" s="171">
        <f>SUM(C29-D29)/D29</f>
        <v>0.7970173985086992</v>
      </c>
      <c r="F29" s="80">
        <v>4860</v>
      </c>
      <c r="G29" s="82">
        <v>2855</v>
      </c>
      <c r="H29" s="171">
        <f>SUM(F29-G29)/G29</f>
        <v>0.702276707530648</v>
      </c>
    </row>
    <row r="30" spans="2:8" ht="17.25">
      <c r="B30" s="49" t="s">
        <v>222</v>
      </c>
      <c r="C30" s="165">
        <v>785</v>
      </c>
      <c r="D30" s="76">
        <v>377</v>
      </c>
      <c r="E30" s="171">
        <f>SUM(C30-D30)/D30</f>
        <v>1.0822281167108754</v>
      </c>
      <c r="F30" s="71">
        <v>2676</v>
      </c>
      <c r="G30" s="76">
        <v>1095</v>
      </c>
      <c r="H30" s="171">
        <f>SUM(F30-G30)/G30</f>
        <v>1.4438356164383561</v>
      </c>
    </row>
    <row r="31" spans="2:8" ht="17.25">
      <c r="B31" s="49" t="s">
        <v>271</v>
      </c>
      <c r="C31" s="65">
        <f>SUM(C27:C30)</f>
        <v>9489</v>
      </c>
      <c r="D31" s="66">
        <f>SUM(D27:D30)</f>
        <v>6781</v>
      </c>
      <c r="E31" s="185">
        <f>SUM(C31-D31)/D31</f>
        <v>0.3993511281521899</v>
      </c>
      <c r="F31" s="64">
        <f>SUM(F27:F30)</f>
        <v>24534</v>
      </c>
      <c r="G31" s="66">
        <f>SUM(G27:G30)</f>
        <v>19784</v>
      </c>
      <c r="H31" s="185">
        <f>SUM(F31-G31)/G31</f>
        <v>0.24009300444803883</v>
      </c>
    </row>
    <row r="32" spans="2:8" ht="17.25">
      <c r="B32" s="33"/>
      <c r="C32" s="178"/>
      <c r="D32" s="74"/>
      <c r="E32" s="74"/>
      <c r="F32" s="74"/>
      <c r="G32" s="179"/>
      <c r="H32" s="70"/>
    </row>
    <row r="33" spans="1:2" ht="15">
      <c r="A33" s="2" t="s">
        <v>3</v>
      </c>
      <c r="B33" t="s">
        <v>111</v>
      </c>
    </row>
    <row r="34" spans="1:2" ht="15">
      <c r="A34" s="2"/>
      <c r="B34" t="s">
        <v>308</v>
      </c>
    </row>
    <row r="35" spans="1:2" ht="15">
      <c r="A35" s="2"/>
      <c r="B35" t="s">
        <v>6</v>
      </c>
    </row>
    <row r="36" ht="15">
      <c r="B36" t="s">
        <v>223</v>
      </c>
    </row>
    <row r="38" spans="1:2" ht="15">
      <c r="A38" s="2" t="s">
        <v>4</v>
      </c>
      <c r="B38" t="s">
        <v>286</v>
      </c>
    </row>
    <row r="39" spans="1:2" ht="15">
      <c r="A39" s="2"/>
      <c r="B39" s="73" t="s">
        <v>306</v>
      </c>
    </row>
    <row r="40" spans="1:2" ht="15">
      <c r="A40" s="2"/>
      <c r="B40" s="73" t="s">
        <v>307</v>
      </c>
    </row>
    <row r="41" spans="1:2" ht="15">
      <c r="A41" s="2"/>
      <c r="B41" t="s">
        <v>314</v>
      </c>
    </row>
    <row r="42" spans="1:2" ht="15">
      <c r="A42" s="2"/>
      <c r="B42" t="s">
        <v>287</v>
      </c>
    </row>
    <row r="45" spans="1:2" ht="15">
      <c r="A45" s="2" t="s">
        <v>5</v>
      </c>
      <c r="B45" t="s">
        <v>315</v>
      </c>
    </row>
    <row r="46" spans="1:2" ht="15">
      <c r="A46" s="2"/>
      <c r="B46" t="s">
        <v>112</v>
      </c>
    </row>
    <row r="47" spans="1:2" ht="15">
      <c r="A47" s="2"/>
      <c r="B47" t="s">
        <v>151</v>
      </c>
    </row>
    <row r="48" spans="1:2" ht="15">
      <c r="A48" s="2"/>
      <c r="B48" t="s">
        <v>113</v>
      </c>
    </row>
    <row r="49" ht="15">
      <c r="B49" s="17" t="s">
        <v>288</v>
      </c>
    </row>
    <row r="50" ht="15">
      <c r="B50" t="s">
        <v>289</v>
      </c>
    </row>
    <row r="51" ht="15">
      <c r="B51" t="s">
        <v>316</v>
      </c>
    </row>
    <row r="54" spans="1:2" ht="15">
      <c r="A54" s="2" t="s">
        <v>15</v>
      </c>
      <c r="B54" s="17" t="s">
        <v>317</v>
      </c>
    </row>
    <row r="55" spans="1:2" ht="15">
      <c r="A55" s="2"/>
      <c r="B55" s="17" t="s">
        <v>160</v>
      </c>
    </row>
    <row r="56" ht="15">
      <c r="B56" t="s">
        <v>318</v>
      </c>
    </row>
    <row r="57" ht="15">
      <c r="B57" t="s">
        <v>309</v>
      </c>
    </row>
    <row r="58" ht="15">
      <c r="B58" s="17" t="s">
        <v>152</v>
      </c>
    </row>
    <row r="60" spans="1:2" ht="18.75">
      <c r="A60" s="87" t="s">
        <v>168</v>
      </c>
      <c r="B60" s="88" t="s">
        <v>224</v>
      </c>
    </row>
    <row r="61" spans="2:8" ht="15">
      <c r="B61" s="72"/>
      <c r="C61" s="194" t="s">
        <v>209</v>
      </c>
      <c r="D61" s="194" t="s">
        <v>210</v>
      </c>
      <c r="E61" s="153" t="s">
        <v>164</v>
      </c>
      <c r="F61" s="194" t="s">
        <v>209</v>
      </c>
      <c r="G61" s="194" t="s">
        <v>210</v>
      </c>
      <c r="H61" s="153" t="s">
        <v>164</v>
      </c>
    </row>
    <row r="62" spans="2:8" ht="15">
      <c r="B62" s="49"/>
      <c r="C62" s="195" t="s">
        <v>196</v>
      </c>
      <c r="D62" s="195" t="s">
        <v>195</v>
      </c>
      <c r="E62" s="155" t="s">
        <v>165</v>
      </c>
      <c r="F62" s="154" t="s">
        <v>192</v>
      </c>
      <c r="G62" s="195" t="s">
        <v>195</v>
      </c>
      <c r="H62" s="155" t="s">
        <v>165</v>
      </c>
    </row>
    <row r="63" spans="2:8" ht="15">
      <c r="B63" s="49"/>
      <c r="C63" s="188" t="s">
        <v>197</v>
      </c>
      <c r="D63" s="188" t="s">
        <v>32</v>
      </c>
      <c r="E63" s="157"/>
      <c r="F63" s="159" t="s">
        <v>194</v>
      </c>
      <c r="G63" s="188" t="s">
        <v>32</v>
      </c>
      <c r="H63" s="155"/>
    </row>
    <row r="64" spans="2:8" ht="15">
      <c r="B64" s="48"/>
      <c r="C64" s="69" t="s">
        <v>284</v>
      </c>
      <c r="D64" s="159" t="s">
        <v>284</v>
      </c>
      <c r="E64" s="158"/>
      <c r="F64" s="69" t="s">
        <v>267</v>
      </c>
      <c r="G64" s="159" t="s">
        <v>267</v>
      </c>
      <c r="H64" s="158"/>
    </row>
    <row r="65" spans="2:8" ht="15">
      <c r="B65" s="5" t="s">
        <v>285</v>
      </c>
      <c r="C65" s="3"/>
      <c r="D65" s="5"/>
      <c r="E65" s="5"/>
      <c r="F65" s="5"/>
      <c r="G65" s="3"/>
      <c r="H65" s="5"/>
    </row>
    <row r="66" spans="2:8" ht="15">
      <c r="B66" s="72" t="s">
        <v>161</v>
      </c>
      <c r="C66" s="61">
        <f>'KLSE-Qtrly Notes-31.12.2002'!C16</f>
        <v>27617</v>
      </c>
      <c r="D66" s="61">
        <v>27016</v>
      </c>
      <c r="E66" s="171">
        <f>SUM(C66-D66)/D66</f>
        <v>0.022246076399170863</v>
      </c>
      <c r="F66" s="61">
        <f>'KLSE-Qtrly Notes-31.12.2002'!C27</f>
        <v>3700</v>
      </c>
      <c r="G66" s="61">
        <v>4177</v>
      </c>
      <c r="H66" s="171">
        <f>SUM(F66-G66)/G66</f>
        <v>-0.11419679195594924</v>
      </c>
    </row>
    <row r="67" spans="2:8" ht="15">
      <c r="B67" s="5" t="s">
        <v>219</v>
      </c>
      <c r="C67" s="61">
        <f>'KLSE-Qtrly Notes-31.12.2002'!C17</f>
        <v>87750</v>
      </c>
      <c r="D67" s="61">
        <v>73874</v>
      </c>
      <c r="E67" s="171">
        <f>SUM(C67-D67)/D67</f>
        <v>0.18783333784552075</v>
      </c>
      <c r="F67" s="61">
        <f>'KLSE-Qtrly Notes-31.12.2002'!C28</f>
        <v>2835</v>
      </c>
      <c r="G67" s="61">
        <v>2087</v>
      </c>
      <c r="H67" s="171">
        <f>SUM(F67-G67)/G67</f>
        <v>0.35840919980833735</v>
      </c>
    </row>
    <row r="68" spans="2:8" ht="15">
      <c r="B68" s="5" t="s">
        <v>220</v>
      </c>
      <c r="C68" s="61">
        <f>'KLSE-Qtrly Notes-31.12.2002'!C18</f>
        <v>32839</v>
      </c>
      <c r="D68" s="61">
        <v>22166</v>
      </c>
      <c r="E68" s="171">
        <f>SUM(C68-D68)/D68</f>
        <v>0.48150320310385275</v>
      </c>
      <c r="F68" s="61">
        <f>'KLSE-Qtrly Notes-31.12.2002'!C29</f>
        <v>2169</v>
      </c>
      <c r="G68" s="61">
        <v>1342</v>
      </c>
      <c r="H68" s="171">
        <f>SUM(F68-G68)/G68</f>
        <v>0.6162444113263785</v>
      </c>
    </row>
    <row r="69" spans="2:8" ht="17.25">
      <c r="B69" s="5" t="s">
        <v>222</v>
      </c>
      <c r="C69" s="52">
        <f>'KLSE-Qtrly Notes-31.12.2002'!C19</f>
        <v>52347</v>
      </c>
      <c r="D69" s="52">
        <v>43044</v>
      </c>
      <c r="E69" s="171">
        <f>SUM(C69-D69)/D69</f>
        <v>0.21612768330080848</v>
      </c>
      <c r="F69" s="52">
        <f>'KLSE-Qtrly Notes-31.12.2002'!C30</f>
        <v>785</v>
      </c>
      <c r="G69" s="83">
        <v>896</v>
      </c>
      <c r="H69" s="172">
        <f>SUM(F69-G69)/G69</f>
        <v>-0.12388392857142858</v>
      </c>
    </row>
    <row r="70" spans="2:8" ht="17.25">
      <c r="B70" s="6" t="s">
        <v>271</v>
      </c>
      <c r="C70" s="53">
        <f>'KLSE-Qtrly Notes-31.12.2002'!C20</f>
        <v>200553</v>
      </c>
      <c r="D70" s="53">
        <f>SUM(D66:D69)</f>
        <v>166100</v>
      </c>
      <c r="E70" s="185">
        <f>SUM(C70-D70)/D70</f>
        <v>0.20742323901264298</v>
      </c>
      <c r="F70" s="53">
        <f>'KLSE-Qtrly Notes-31.12.2002'!C31</f>
        <v>9489</v>
      </c>
      <c r="G70" s="53">
        <f>SUM(G66:G69)</f>
        <v>8502</v>
      </c>
      <c r="H70" s="186">
        <f>SUM(F70-G70)/G70</f>
        <v>0.11609033168666197</v>
      </c>
    </row>
    <row r="71" spans="2:8" ht="16.5">
      <c r="B71" s="54"/>
      <c r="C71" s="180"/>
      <c r="D71" s="181"/>
      <c r="E71" s="182"/>
      <c r="F71" s="182"/>
      <c r="G71" s="183"/>
      <c r="H71" s="184"/>
    </row>
    <row r="73" spans="1:2" ht="15">
      <c r="A73" s="2" t="s">
        <v>3</v>
      </c>
      <c r="B73" t="s">
        <v>319</v>
      </c>
    </row>
    <row r="74" spans="1:2" ht="15">
      <c r="A74" s="2"/>
      <c r="B74" t="s">
        <v>290</v>
      </c>
    </row>
    <row r="75" ht="15">
      <c r="A75" s="2"/>
    </row>
    <row r="76" spans="1:2" ht="15">
      <c r="A76" s="2" t="s">
        <v>4</v>
      </c>
      <c r="B76" s="73" t="s">
        <v>320</v>
      </c>
    </row>
    <row r="77" ht="15">
      <c r="B77" s="73" t="s">
        <v>153</v>
      </c>
    </row>
    <row r="78" ht="15">
      <c r="B78" s="73" t="s">
        <v>293</v>
      </c>
    </row>
    <row r="79" ht="15">
      <c r="B79" s="73"/>
    </row>
    <row r="80" ht="15">
      <c r="B80" s="73"/>
    </row>
    <row r="81" ht="15">
      <c r="B81" s="73"/>
    </row>
    <row r="82" ht="15">
      <c r="B82" s="73"/>
    </row>
    <row r="83" ht="15">
      <c r="B83" s="73"/>
    </row>
    <row r="84" ht="15">
      <c r="B84" s="73"/>
    </row>
    <row r="85" ht="15">
      <c r="B85" s="73"/>
    </row>
    <row r="86" spans="1:2" ht="15">
      <c r="A86" s="2" t="s">
        <v>5</v>
      </c>
      <c r="B86" t="s">
        <v>310</v>
      </c>
    </row>
    <row r="87" ht="15">
      <c r="B87" t="s">
        <v>114</v>
      </c>
    </row>
    <row r="88" ht="15">
      <c r="B88" t="s">
        <v>291</v>
      </c>
    </row>
    <row r="91" spans="1:2" ht="15">
      <c r="A91" s="2" t="s">
        <v>15</v>
      </c>
      <c r="B91" t="s">
        <v>119</v>
      </c>
    </row>
    <row r="92" ht="15">
      <c r="B92" t="s">
        <v>292</v>
      </c>
    </row>
    <row r="94" ht="15">
      <c r="F94" s="12"/>
    </row>
    <row r="95" spans="1:6" ht="18.75">
      <c r="A95" s="87" t="s">
        <v>169</v>
      </c>
      <c r="B95" s="85" t="s">
        <v>321</v>
      </c>
      <c r="F95" s="12"/>
    </row>
    <row r="96" spans="2:6" ht="15">
      <c r="B96" s="14" t="s">
        <v>322</v>
      </c>
      <c r="F96" s="12"/>
    </row>
    <row r="97" spans="2:6" ht="15">
      <c r="B97" s="14"/>
      <c r="F97" s="12"/>
    </row>
    <row r="98" spans="2:6" ht="15">
      <c r="B98" s="14"/>
      <c r="F98" s="12"/>
    </row>
    <row r="99" spans="2:6" ht="15">
      <c r="B99" s="14"/>
      <c r="F99" s="12"/>
    </row>
    <row r="100" ht="15">
      <c r="F100" s="12"/>
    </row>
    <row r="101" spans="1:2" ht="18.75">
      <c r="A101" s="87" t="s">
        <v>170</v>
      </c>
      <c r="B101" s="85" t="s">
        <v>17</v>
      </c>
    </row>
    <row r="102" ht="15">
      <c r="B102" s="14" t="s">
        <v>18</v>
      </c>
    </row>
    <row r="103" ht="15">
      <c r="B103" s="14"/>
    </row>
    <row r="104" spans="1:8" ht="18.75">
      <c r="A104" s="87" t="s">
        <v>171</v>
      </c>
      <c r="B104" s="90" t="s">
        <v>19</v>
      </c>
      <c r="E104" s="29"/>
      <c r="F104" s="29" t="s">
        <v>26</v>
      </c>
      <c r="G104" s="29" t="s">
        <v>187</v>
      </c>
      <c r="H104" s="29"/>
    </row>
    <row r="105" spans="2:8" ht="15">
      <c r="B105" s="21"/>
      <c r="E105" s="22"/>
      <c r="F105" s="22" t="s">
        <v>198</v>
      </c>
      <c r="G105" s="22" t="s">
        <v>198</v>
      </c>
      <c r="H105" s="22"/>
    </row>
    <row r="106" spans="2:8" ht="15">
      <c r="B106" s="21"/>
      <c r="E106" s="22"/>
      <c r="F106" s="22" t="s">
        <v>263</v>
      </c>
      <c r="G106" s="22" t="s">
        <v>263</v>
      </c>
      <c r="H106" s="22"/>
    </row>
    <row r="107" ht="15">
      <c r="B107" t="s">
        <v>20</v>
      </c>
    </row>
    <row r="108" spans="2:8" ht="15">
      <c r="B108" t="s">
        <v>21</v>
      </c>
      <c r="E108" s="144"/>
      <c r="F108" s="144">
        <v>-1259</v>
      </c>
      <c r="G108" s="144">
        <v>-3834</v>
      </c>
      <c r="H108" s="58"/>
    </row>
    <row r="109" spans="2:8" ht="17.25">
      <c r="B109" t="s">
        <v>22</v>
      </c>
      <c r="E109" s="32"/>
      <c r="F109" s="78">
        <v>0</v>
      </c>
      <c r="G109" s="32">
        <v>0</v>
      </c>
      <c r="H109" s="32"/>
    </row>
    <row r="110" spans="5:8" ht="15">
      <c r="E110" s="146"/>
      <c r="F110" s="144">
        <f>SUM(F108:F109)</f>
        <v>-1259</v>
      </c>
      <c r="G110" s="146">
        <f>SUM(G108:G109)</f>
        <v>-3834</v>
      </c>
      <c r="H110" s="58"/>
    </row>
    <row r="111" spans="2:8" ht="15">
      <c r="B111" t="s">
        <v>23</v>
      </c>
      <c r="E111" s="147"/>
      <c r="F111" s="147">
        <v>-408</v>
      </c>
      <c r="G111" s="147">
        <v>-613</v>
      </c>
      <c r="H111" s="59"/>
    </row>
    <row r="112" spans="2:8" ht="15">
      <c r="B112" t="s">
        <v>276</v>
      </c>
      <c r="E112" s="43"/>
      <c r="F112" s="43">
        <v>-15</v>
      </c>
      <c r="G112" s="43">
        <v>-62</v>
      </c>
      <c r="H112" s="43"/>
    </row>
    <row r="113" spans="5:8" ht="17.25">
      <c r="E113" s="145"/>
      <c r="F113" s="145">
        <f>SUM(F110:F112)</f>
        <v>-1682</v>
      </c>
      <c r="G113" s="145">
        <f>SUM(G110:G112)</f>
        <v>-4509</v>
      </c>
      <c r="H113" s="31"/>
    </row>
    <row r="115" ht="15">
      <c r="B115" t="s">
        <v>297</v>
      </c>
    </row>
    <row r="117" spans="1:2" ht="18.75">
      <c r="A117" s="87" t="s">
        <v>172</v>
      </c>
      <c r="B117" s="88" t="s">
        <v>24</v>
      </c>
    </row>
    <row r="118" ht="15">
      <c r="B118" s="17" t="s">
        <v>225</v>
      </c>
    </row>
    <row r="119" ht="15">
      <c r="B119" s="17"/>
    </row>
    <row r="120" ht="15">
      <c r="B120" s="17"/>
    </row>
    <row r="121" spans="1:2" ht="18.75">
      <c r="A121" s="87" t="s">
        <v>173</v>
      </c>
      <c r="B121" s="88" t="s">
        <v>25</v>
      </c>
    </row>
    <row r="122" spans="1:7" ht="18.75">
      <c r="A122" s="89"/>
      <c r="B122" s="88"/>
      <c r="F122" s="29" t="s">
        <v>26</v>
      </c>
      <c r="G122" s="29" t="s">
        <v>187</v>
      </c>
    </row>
    <row r="123" spans="1:7" ht="18.75">
      <c r="A123" s="89"/>
      <c r="B123" s="88"/>
      <c r="F123" s="22" t="s">
        <v>183</v>
      </c>
      <c r="G123" s="22" t="s">
        <v>183</v>
      </c>
    </row>
    <row r="124" spans="1:7" ht="18.75">
      <c r="A124" s="89"/>
      <c r="B124" s="88"/>
      <c r="F124" s="22" t="s">
        <v>263</v>
      </c>
      <c r="G124" s="22" t="s">
        <v>263</v>
      </c>
    </row>
    <row r="125" spans="1:7" ht="20.25">
      <c r="A125" s="89"/>
      <c r="B125" s="17" t="s">
        <v>30</v>
      </c>
      <c r="F125" s="166">
        <v>0</v>
      </c>
      <c r="G125" s="167">
        <f>SUM('[1]QLresources-CBS-30.9.2002 '!$K$16-'[1]QLresources-CBS-30.9.2002 '!$L$16)/1000</f>
        <v>23.6</v>
      </c>
    </row>
    <row r="126" spans="1:2" ht="18.75">
      <c r="A126" s="89"/>
      <c r="B126" s="88"/>
    </row>
    <row r="127" spans="1:2" ht="18.75">
      <c r="A127" s="89"/>
      <c r="B127" s="17" t="s">
        <v>31</v>
      </c>
    </row>
    <row r="128" spans="1:7" ht="18.75">
      <c r="A128" s="89"/>
      <c r="B128" s="17" t="s">
        <v>27</v>
      </c>
      <c r="F128" s="8">
        <v>0</v>
      </c>
      <c r="G128" s="58">
        <v>14</v>
      </c>
    </row>
    <row r="129" spans="1:7" ht="20.25">
      <c r="A129" s="89"/>
      <c r="B129" s="17" t="s">
        <v>28</v>
      </c>
      <c r="F129" s="148">
        <v>0</v>
      </c>
      <c r="G129" s="94">
        <v>14</v>
      </c>
    </row>
    <row r="130" spans="1:7" ht="20.25">
      <c r="A130" s="89"/>
      <c r="B130" s="17" t="s">
        <v>29</v>
      </c>
      <c r="F130" s="168">
        <v>0</v>
      </c>
      <c r="G130" s="166">
        <f>SUM(G128-G129)</f>
        <v>0</v>
      </c>
    </row>
    <row r="131" spans="1:2" ht="18.75">
      <c r="A131" s="89"/>
      <c r="B131" s="88"/>
    </row>
    <row r="132" spans="1:7" ht="18.75">
      <c r="A132" s="89"/>
      <c r="G132" s="29" t="s">
        <v>183</v>
      </c>
    </row>
    <row r="133" spans="1:7" ht="18.75">
      <c r="A133" s="89"/>
      <c r="B133" s="91" t="s">
        <v>33</v>
      </c>
      <c r="G133" s="22" t="s">
        <v>263</v>
      </c>
    </row>
    <row r="134" spans="1:7" ht="20.25">
      <c r="A134" s="89"/>
      <c r="B134" s="17" t="s">
        <v>211</v>
      </c>
      <c r="G134" s="94">
        <f>SUM('[2]QLresources-CBS-31.12.02'!$I$16)/1000</f>
        <v>72.6</v>
      </c>
    </row>
    <row r="135" spans="1:7" ht="20.25">
      <c r="A135" s="89"/>
      <c r="B135" s="17" t="s">
        <v>212</v>
      </c>
      <c r="G135" s="149">
        <f>SUM(G134)</f>
        <v>72.6</v>
      </c>
    </row>
    <row r="136" spans="1:7" ht="20.25">
      <c r="A136" s="89"/>
      <c r="B136" s="17" t="s">
        <v>213</v>
      </c>
      <c r="G136" s="150">
        <v>70</v>
      </c>
    </row>
    <row r="137" spans="1:8" ht="20.25">
      <c r="A137" s="89"/>
      <c r="B137" s="17"/>
      <c r="H137" s="150"/>
    </row>
    <row r="138" spans="1:7" ht="20.25">
      <c r="A138" s="89"/>
      <c r="B138" s="17"/>
      <c r="G138" s="150"/>
    </row>
    <row r="139" spans="1:2" ht="18.75">
      <c r="A139" s="87" t="s">
        <v>174</v>
      </c>
      <c r="B139" s="88" t="s">
        <v>268</v>
      </c>
    </row>
    <row r="140" spans="1:2" ht="15">
      <c r="A140" s="29"/>
      <c r="B140" s="17" t="s">
        <v>9</v>
      </c>
    </row>
    <row r="141" spans="1:2" ht="15">
      <c r="A141" s="29"/>
      <c r="B141" s="17"/>
    </row>
    <row r="142" spans="1:8" ht="18.75">
      <c r="A142" s="87" t="s">
        <v>175</v>
      </c>
      <c r="B142" s="85" t="s">
        <v>215</v>
      </c>
      <c r="G142" s="2" t="s">
        <v>264</v>
      </c>
      <c r="H142" s="2" t="s">
        <v>264</v>
      </c>
    </row>
    <row r="143" spans="2:8" ht="15">
      <c r="B143" s="28" t="s">
        <v>272</v>
      </c>
      <c r="C143" t="s">
        <v>265</v>
      </c>
      <c r="G143" s="38">
        <v>4938</v>
      </c>
      <c r="H143" s="38"/>
    </row>
    <row r="144" spans="2:8" ht="17.25">
      <c r="B144" s="28" t="s">
        <v>272</v>
      </c>
      <c r="C144" t="s">
        <v>266</v>
      </c>
      <c r="G144" s="31">
        <v>4218</v>
      </c>
      <c r="H144" s="38"/>
    </row>
    <row r="145" spans="7:8" ht="17.25">
      <c r="G145" s="31"/>
      <c r="H145" s="39">
        <f>SUM(G143:G144)</f>
        <v>9156</v>
      </c>
    </row>
    <row r="146" spans="2:8" ht="15">
      <c r="B146" s="28" t="s">
        <v>0</v>
      </c>
      <c r="C146" t="s">
        <v>266</v>
      </c>
      <c r="G146" s="39">
        <v>396</v>
      </c>
      <c r="H146" s="38"/>
    </row>
    <row r="147" spans="2:8" ht="17.25">
      <c r="B147" s="28" t="s">
        <v>1</v>
      </c>
      <c r="C147" t="s">
        <v>266</v>
      </c>
      <c r="G147" s="31">
        <v>1814</v>
      </c>
      <c r="H147" s="38"/>
    </row>
    <row r="148" spans="7:8" ht="15">
      <c r="G148" s="38"/>
      <c r="H148" s="39">
        <f>SUM(G146:G147)</f>
        <v>2210</v>
      </c>
    </row>
    <row r="149" spans="2:8" ht="15">
      <c r="B149" s="28" t="s">
        <v>273</v>
      </c>
      <c r="C149" t="s">
        <v>265</v>
      </c>
      <c r="G149" s="58">
        <v>0</v>
      </c>
      <c r="H149" s="38"/>
    </row>
    <row r="150" spans="2:8" ht="17.25">
      <c r="B150" s="28" t="s">
        <v>273</v>
      </c>
      <c r="C150" t="s">
        <v>266</v>
      </c>
      <c r="G150" s="31">
        <v>139930</v>
      </c>
      <c r="H150" s="38"/>
    </row>
    <row r="151" spans="7:8" ht="15">
      <c r="G151" s="38"/>
      <c r="H151" s="39">
        <f>SUM(G150)</f>
        <v>139930</v>
      </c>
    </row>
    <row r="152" spans="2:8" ht="15">
      <c r="B152" s="28" t="s">
        <v>274</v>
      </c>
      <c r="C152" t="s">
        <v>265</v>
      </c>
      <c r="G152" s="39">
        <v>5891</v>
      </c>
      <c r="H152" s="38"/>
    </row>
    <row r="153" spans="2:8" ht="17.25">
      <c r="B153" s="28" t="s">
        <v>274</v>
      </c>
      <c r="C153" t="s">
        <v>266</v>
      </c>
      <c r="G153" s="31">
        <v>6095</v>
      </c>
      <c r="H153" s="38"/>
    </row>
    <row r="154" spans="2:8" ht="15">
      <c r="B154" s="28"/>
      <c r="C154" s="14"/>
      <c r="G154" s="39"/>
      <c r="H154" s="38">
        <f>SUM(G152:G153)</f>
        <v>11986</v>
      </c>
    </row>
    <row r="155" spans="2:8" ht="15">
      <c r="B155" s="28" t="s">
        <v>275</v>
      </c>
      <c r="C155" t="s">
        <v>265</v>
      </c>
      <c r="G155" s="39">
        <v>14213</v>
      </c>
      <c r="H155" s="38"/>
    </row>
    <row r="156" spans="2:8" ht="17.25">
      <c r="B156" s="28" t="s">
        <v>275</v>
      </c>
      <c r="C156" t="s">
        <v>266</v>
      </c>
      <c r="G156" s="63">
        <v>17856</v>
      </c>
      <c r="H156" s="31">
        <f>SUM(G155:G156)</f>
        <v>32069</v>
      </c>
    </row>
    <row r="157" spans="2:8" ht="17.25">
      <c r="B157" t="s">
        <v>277</v>
      </c>
      <c r="G157" s="38"/>
      <c r="H157" s="68">
        <f>SUM(H145:H156)</f>
        <v>195351</v>
      </c>
    </row>
    <row r="158" spans="7:8" ht="17.25">
      <c r="G158" s="38"/>
      <c r="H158" s="68"/>
    </row>
    <row r="159" spans="1:2" ht="18.75">
      <c r="A159" s="87" t="s">
        <v>176</v>
      </c>
      <c r="B159" s="85" t="s">
        <v>278</v>
      </c>
    </row>
    <row r="160" spans="1:2" ht="18.75">
      <c r="A160" s="87"/>
      <c r="B160" s="17" t="s">
        <v>144</v>
      </c>
    </row>
    <row r="161" spans="1:2" ht="18.75">
      <c r="A161" s="87"/>
      <c r="B161" t="s">
        <v>299</v>
      </c>
    </row>
    <row r="162" spans="1:2" ht="18.75">
      <c r="A162" s="87"/>
      <c r="B162" t="s">
        <v>120</v>
      </c>
    </row>
    <row r="163" ht="18.75">
      <c r="A163" s="87"/>
    </row>
    <row r="164" spans="1:2" ht="18.75">
      <c r="A164" s="87"/>
      <c r="B164" t="s">
        <v>298</v>
      </c>
    </row>
    <row r="165" spans="1:2" ht="18.75">
      <c r="A165" s="87"/>
      <c r="B165" t="s">
        <v>300</v>
      </c>
    </row>
    <row r="166" ht="18.75">
      <c r="A166" s="87"/>
    </row>
    <row r="167" spans="1:2" ht="18.75">
      <c r="A167" s="87"/>
      <c r="B167" t="s">
        <v>121</v>
      </c>
    </row>
    <row r="168" spans="1:2" ht="18.75">
      <c r="A168" s="87"/>
      <c r="B168" t="s">
        <v>301</v>
      </c>
    </row>
    <row r="169" ht="15" customHeight="1">
      <c r="B169" s="17"/>
    </row>
    <row r="170" ht="15" customHeight="1"/>
    <row r="171" spans="1:2" ht="15" customHeight="1">
      <c r="A171" s="87" t="s">
        <v>177</v>
      </c>
      <c r="B171" s="88" t="s">
        <v>214</v>
      </c>
    </row>
    <row r="172" ht="15" customHeight="1">
      <c r="B172" s="17" t="s">
        <v>302</v>
      </c>
    </row>
    <row r="173" ht="15" customHeight="1">
      <c r="B173" s="20"/>
    </row>
    <row r="174" spans="1:2" ht="15" customHeight="1">
      <c r="A174" s="87" t="s">
        <v>178</v>
      </c>
      <c r="B174" s="90" t="s">
        <v>279</v>
      </c>
    </row>
    <row r="175" ht="15">
      <c r="B175" s="17" t="s">
        <v>115</v>
      </c>
    </row>
    <row r="176" ht="15">
      <c r="B176" s="17" t="s">
        <v>34</v>
      </c>
    </row>
    <row r="177" ht="15">
      <c r="B177" s="17"/>
    </row>
    <row r="178" ht="15">
      <c r="B178" s="17"/>
    </row>
    <row r="179" ht="15">
      <c r="B179" s="17"/>
    </row>
    <row r="180" ht="15">
      <c r="B180" s="17"/>
    </row>
    <row r="181" spans="1:2" ht="18.75">
      <c r="A181" s="87" t="s">
        <v>179</v>
      </c>
      <c r="B181" s="88" t="s">
        <v>35</v>
      </c>
    </row>
    <row r="182" ht="15">
      <c r="B182" s="17" t="s">
        <v>37</v>
      </c>
    </row>
    <row r="183" spans="2:7" ht="15">
      <c r="B183" s="17"/>
      <c r="C183" s="29"/>
      <c r="F183" s="29" t="s">
        <v>26</v>
      </c>
      <c r="G183" s="29" t="s">
        <v>199</v>
      </c>
    </row>
    <row r="184" spans="3:7" ht="15">
      <c r="C184" s="22"/>
      <c r="F184" s="22" t="s">
        <v>198</v>
      </c>
      <c r="G184" s="22" t="s">
        <v>198</v>
      </c>
    </row>
    <row r="185" spans="2:7" ht="15">
      <c r="B185" s="17"/>
      <c r="C185" s="22"/>
      <c r="F185" s="22" t="s">
        <v>263</v>
      </c>
      <c r="G185" s="22" t="s">
        <v>263</v>
      </c>
    </row>
    <row r="186" spans="1:7" ht="17.25">
      <c r="A186" s="2" t="s">
        <v>247</v>
      </c>
      <c r="B186" s="17" t="s">
        <v>36</v>
      </c>
      <c r="F186" s="94">
        <v>6255</v>
      </c>
      <c r="G186" s="94">
        <v>16758</v>
      </c>
    </row>
    <row r="187" ht="15">
      <c r="B187" s="16"/>
    </row>
    <row r="188" spans="1:7" ht="17.25">
      <c r="A188" s="19" t="s">
        <v>249</v>
      </c>
      <c r="B188" s="15" t="s">
        <v>38</v>
      </c>
      <c r="C188" s="19"/>
      <c r="D188" s="19"/>
      <c r="E188" s="19"/>
      <c r="F188" s="31">
        <v>60000</v>
      </c>
      <c r="G188" s="63">
        <f>SUM(F188)</f>
        <v>60000</v>
      </c>
    </row>
    <row r="189" spans="2:6" ht="15">
      <c r="B189" s="17"/>
      <c r="C189" s="19"/>
      <c r="D189" s="19"/>
      <c r="E189" s="19"/>
      <c r="F189" s="14"/>
    </row>
    <row r="190" spans="1:7" ht="15.75" thickBot="1">
      <c r="A190" s="92"/>
      <c r="B190" s="17" t="s">
        <v>162</v>
      </c>
      <c r="C190" s="19"/>
      <c r="D190" s="19"/>
      <c r="E190" s="19"/>
      <c r="F190" s="220">
        <f>SUM(F186/F188)*100</f>
        <v>10.424999999999999</v>
      </c>
      <c r="G190" s="220">
        <f>SUM(G186/G188)*100</f>
        <v>27.93</v>
      </c>
    </row>
    <row r="191" spans="1:7" ht="18" thickTop="1">
      <c r="A191" s="92"/>
      <c r="B191" s="17"/>
      <c r="C191" s="19"/>
      <c r="D191" s="19"/>
      <c r="E191" s="19"/>
      <c r="F191" s="27"/>
      <c r="G191" s="27"/>
    </row>
    <row r="192" spans="1:7" ht="17.25">
      <c r="A192" s="92"/>
      <c r="B192" s="17"/>
      <c r="C192" s="19"/>
      <c r="D192" s="19"/>
      <c r="E192" s="19"/>
      <c r="F192" s="27"/>
      <c r="G192" s="27"/>
    </row>
    <row r="193" spans="1:7" ht="17.25">
      <c r="A193" s="92"/>
      <c r="B193" s="17"/>
      <c r="C193" s="19"/>
      <c r="D193" s="19"/>
      <c r="E193" s="19"/>
      <c r="F193" s="27"/>
      <c r="G193" s="27"/>
    </row>
    <row r="194" spans="2:7" ht="15">
      <c r="B194" s="17"/>
      <c r="C194" s="19"/>
      <c r="D194" s="19"/>
      <c r="E194" s="19"/>
      <c r="F194" s="19"/>
      <c r="G194" s="14"/>
    </row>
    <row r="195" spans="1:7" ht="18.75">
      <c r="A195" s="87" t="s">
        <v>180</v>
      </c>
      <c r="B195" s="88" t="s">
        <v>163</v>
      </c>
      <c r="C195" s="19"/>
      <c r="D195" s="19"/>
      <c r="E195" s="19"/>
      <c r="F195" s="19"/>
      <c r="G195" s="19"/>
    </row>
    <row r="196" spans="2:8" ht="15">
      <c r="B196" s="151" t="s">
        <v>229</v>
      </c>
      <c r="H196" s="17"/>
    </row>
    <row r="197" spans="2:7" ht="15">
      <c r="B197" s="45" t="s">
        <v>226</v>
      </c>
      <c r="C197" s="189" t="s">
        <v>227</v>
      </c>
      <c r="D197" s="189" t="s">
        <v>281</v>
      </c>
      <c r="E197" s="189"/>
      <c r="F197" s="189" t="s">
        <v>282</v>
      </c>
      <c r="G197" s="190" t="s">
        <v>283</v>
      </c>
    </row>
    <row r="198" spans="2:7" ht="15">
      <c r="B198" s="50"/>
      <c r="C198" s="177" t="s">
        <v>228</v>
      </c>
      <c r="D198" s="177"/>
      <c r="E198" s="177"/>
      <c r="F198" s="177"/>
      <c r="G198" s="51"/>
    </row>
    <row r="199" spans="2:7" ht="15">
      <c r="B199" s="46">
        <v>1</v>
      </c>
      <c r="C199" s="191" t="s">
        <v>258</v>
      </c>
      <c r="D199" s="56" t="s">
        <v>234</v>
      </c>
      <c r="E199" s="56"/>
      <c r="F199" s="56" t="s">
        <v>230</v>
      </c>
      <c r="G199" s="192">
        <v>36893</v>
      </c>
    </row>
    <row r="200" spans="2:7" ht="15">
      <c r="B200" s="49"/>
      <c r="C200" s="4"/>
      <c r="D200" s="56" t="s">
        <v>280</v>
      </c>
      <c r="E200" s="56"/>
      <c r="F200" s="56"/>
      <c r="G200" s="47"/>
    </row>
    <row r="201" spans="2:7" ht="15">
      <c r="B201" s="49"/>
      <c r="C201" s="4"/>
      <c r="D201" s="56"/>
      <c r="E201" s="56"/>
      <c r="F201" s="56"/>
      <c r="G201" s="47"/>
    </row>
    <row r="202" spans="2:7" ht="15">
      <c r="B202" s="46">
        <v>2</v>
      </c>
      <c r="C202" s="191" t="s">
        <v>258</v>
      </c>
      <c r="D202" s="56" t="s">
        <v>231</v>
      </c>
      <c r="E202" s="56"/>
      <c r="F202" s="56" t="s">
        <v>232</v>
      </c>
      <c r="G202" s="192">
        <v>37162</v>
      </c>
    </row>
    <row r="203" spans="2:7" ht="15">
      <c r="B203" s="46"/>
      <c r="C203" s="191"/>
      <c r="D203" s="56"/>
      <c r="E203" s="56"/>
      <c r="F203" s="56"/>
      <c r="G203" s="192"/>
    </row>
    <row r="204" spans="2:7" ht="15">
      <c r="B204" s="46">
        <v>3</v>
      </c>
      <c r="C204" s="191" t="s">
        <v>257</v>
      </c>
      <c r="D204" s="56" t="s">
        <v>231</v>
      </c>
      <c r="E204" s="56"/>
      <c r="F204" s="56" t="s">
        <v>230</v>
      </c>
      <c r="G204" s="192">
        <v>37526</v>
      </c>
    </row>
    <row r="205" spans="2:7" ht="15">
      <c r="B205" s="48"/>
      <c r="C205" s="42"/>
      <c r="D205" s="42"/>
      <c r="E205" s="42"/>
      <c r="F205" s="177" t="s">
        <v>233</v>
      </c>
      <c r="G205" s="37"/>
    </row>
    <row r="206" ht="15">
      <c r="G206" s="2"/>
    </row>
  </sheetData>
  <printOptions/>
  <pageMargins left="0.75" right="0.75" top="1" bottom="1" header="0.5" footer="0.5"/>
  <pageSetup blackAndWhite="1" fitToHeight="4" fitToWidth="1" horizontalDpi="300" verticalDpi="300" orientation="portrait" paperSize="8" scale="61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pane xSplit="1" ySplit="10" topLeftCell="D1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24" sqref="G24"/>
    </sheetView>
  </sheetViews>
  <sheetFormatPr defaultColWidth="9.140625" defaultRowHeight="15"/>
  <cols>
    <col min="5" max="5" width="11.7109375" style="0" customWidth="1"/>
    <col min="6" max="6" width="16.8515625" style="0" customWidth="1"/>
    <col min="7" max="7" width="18.57421875" style="0" customWidth="1"/>
    <col min="8" max="8" width="17.8515625" style="0" customWidth="1"/>
    <col min="9" max="9" width="14.28125" style="0" customWidth="1"/>
    <col min="10" max="10" width="15.140625" style="0" customWidth="1"/>
    <col min="11" max="11" width="9.8515625" style="0" customWidth="1"/>
    <col min="12" max="12" width="23.8515625" style="0" customWidth="1"/>
  </cols>
  <sheetData>
    <row r="1" ht="19.5">
      <c r="A1" s="13" t="s">
        <v>262</v>
      </c>
    </row>
    <row r="2" ht="15">
      <c r="A2" s="24" t="s">
        <v>239</v>
      </c>
    </row>
    <row r="4" ht="15">
      <c r="A4" s="24" t="s">
        <v>186</v>
      </c>
    </row>
    <row r="7" ht="15.75">
      <c r="A7" s="136" t="s">
        <v>159</v>
      </c>
    </row>
    <row r="9" spans="5:9" ht="15">
      <c r="E9" s="2" t="s">
        <v>107</v>
      </c>
      <c r="F9" s="2" t="s">
        <v>122</v>
      </c>
      <c r="G9" s="2" t="s">
        <v>122</v>
      </c>
      <c r="H9" s="2" t="s">
        <v>125</v>
      </c>
      <c r="I9" s="2" t="s">
        <v>127</v>
      </c>
    </row>
    <row r="10" spans="5:9" ht="15">
      <c r="E10" s="2" t="s">
        <v>108</v>
      </c>
      <c r="F10" s="2" t="s">
        <v>123</v>
      </c>
      <c r="G10" s="2" t="s">
        <v>129</v>
      </c>
      <c r="H10" s="2" t="s">
        <v>126</v>
      </c>
      <c r="I10" s="2"/>
    </row>
    <row r="11" ht="15">
      <c r="F11" s="2" t="s">
        <v>124</v>
      </c>
    </row>
    <row r="13" spans="5:9" ht="15">
      <c r="E13" s="2" t="s">
        <v>246</v>
      </c>
      <c r="F13" s="2" t="s">
        <v>246</v>
      </c>
      <c r="G13" s="2" t="s">
        <v>246</v>
      </c>
      <c r="H13" s="2" t="s">
        <v>246</v>
      </c>
      <c r="I13" s="2" t="s">
        <v>246</v>
      </c>
    </row>
    <row r="14" spans="1:9" ht="15">
      <c r="A14" t="s">
        <v>106</v>
      </c>
      <c r="E14" s="59">
        <v>60000</v>
      </c>
      <c r="F14" s="58">
        <v>2269</v>
      </c>
      <c r="G14" s="58">
        <v>1907</v>
      </c>
      <c r="H14" s="58">
        <v>35320</v>
      </c>
      <c r="I14" s="38">
        <f aca="true" t="shared" si="0" ref="I14:I19">SUM(E14:H14)</f>
        <v>99496</v>
      </c>
    </row>
    <row r="15" spans="5:9" ht="15">
      <c r="E15" s="58"/>
      <c r="I15" s="38">
        <f t="shared" si="0"/>
        <v>0</v>
      </c>
    </row>
    <row r="16" spans="1:9" ht="15">
      <c r="A16" t="s">
        <v>109</v>
      </c>
      <c r="I16" s="38">
        <f t="shared" si="0"/>
        <v>0</v>
      </c>
    </row>
    <row r="17" spans="1:9" ht="15">
      <c r="A17" t="s">
        <v>110</v>
      </c>
      <c r="E17" s="41">
        <v>0</v>
      </c>
      <c r="H17" s="58">
        <v>16758</v>
      </c>
      <c r="I17" s="38">
        <f t="shared" si="0"/>
        <v>16758</v>
      </c>
    </row>
    <row r="18" spans="1:9" ht="15">
      <c r="A18" t="s">
        <v>128</v>
      </c>
      <c r="E18" s="58">
        <v>0</v>
      </c>
      <c r="H18" s="144">
        <v>-5160</v>
      </c>
      <c r="I18" s="86">
        <f t="shared" si="0"/>
        <v>-5160</v>
      </c>
    </row>
    <row r="19" spans="1:9" ht="15">
      <c r="A19" t="s">
        <v>145</v>
      </c>
      <c r="E19" s="41"/>
      <c r="F19" s="30">
        <v>1385</v>
      </c>
      <c r="I19" s="38">
        <f t="shared" si="0"/>
        <v>1385</v>
      </c>
    </row>
    <row r="20" ht="15">
      <c r="I20" s="38"/>
    </row>
    <row r="21" spans="1:9" ht="15.75" thickBot="1">
      <c r="A21" t="s">
        <v>116</v>
      </c>
      <c r="E21" s="98">
        <f>SUM(E14+E19)</f>
        <v>60000</v>
      </c>
      <c r="F21" s="98">
        <f>SUM(F14+F19)</f>
        <v>3654</v>
      </c>
      <c r="G21" s="98">
        <f>SUM(G14+G19)</f>
        <v>1907</v>
      </c>
      <c r="H21" s="98">
        <f>SUM(H14:H20)</f>
        <v>46918</v>
      </c>
      <c r="I21" s="98">
        <f>SUM(E21:H21)</f>
        <v>112479</v>
      </c>
    </row>
    <row r="22" ht="15.75" thickTop="1"/>
    <row r="27" ht="15">
      <c r="A27" s="57" t="s">
        <v>137</v>
      </c>
    </row>
    <row r="29" ht="15">
      <c r="A29" t="s">
        <v>12</v>
      </c>
    </row>
    <row r="30" ht="15">
      <c r="A30" t="s">
        <v>11</v>
      </c>
    </row>
  </sheetData>
  <printOptions/>
  <pageMargins left="0.75" right="0.75" top="1" bottom="1" header="0.5" footer="0.5"/>
  <pageSetup fitToHeight="1" fitToWidth="1" horizontalDpi="300" verticalDpi="3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workbookViewId="0" topLeftCell="A1">
      <pane xSplit="3" ySplit="7" topLeftCell="D3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32" sqref="H32"/>
    </sheetView>
  </sheetViews>
  <sheetFormatPr defaultColWidth="9.140625" defaultRowHeight="15"/>
  <cols>
    <col min="5" max="5" width="14.00390625" style="0" customWidth="1"/>
    <col min="6" max="6" width="18.8515625" style="0" customWidth="1"/>
    <col min="7" max="7" width="5.421875" style="0" customWidth="1"/>
    <col min="8" max="8" width="17.8515625" style="0" customWidth="1"/>
    <col min="9" max="9" width="4.8515625" style="0" customWidth="1"/>
    <col min="10" max="10" width="15.140625" style="0" customWidth="1"/>
    <col min="11" max="11" width="9.8515625" style="0" customWidth="1"/>
    <col min="12" max="12" width="21.8515625" style="0" customWidth="1"/>
  </cols>
  <sheetData>
    <row r="1" ht="19.5">
      <c r="A1" s="13" t="s">
        <v>262</v>
      </c>
    </row>
    <row r="2" ht="15">
      <c r="A2" s="24" t="s">
        <v>239</v>
      </c>
    </row>
    <row r="4" ht="15">
      <c r="A4" s="24" t="s">
        <v>186</v>
      </c>
    </row>
    <row r="7" ht="18.75">
      <c r="A7" s="75" t="s">
        <v>157</v>
      </c>
    </row>
    <row r="9" spans="1:8" ht="18.75">
      <c r="A9" s="75"/>
      <c r="B9" s="75"/>
      <c r="C9" s="75"/>
      <c r="D9" s="75"/>
      <c r="E9" s="75"/>
      <c r="F9" s="75"/>
      <c r="G9" s="75"/>
      <c r="H9" s="141" t="s">
        <v>246</v>
      </c>
    </row>
    <row r="10" spans="1:8" ht="18.75">
      <c r="A10" s="75"/>
      <c r="B10" s="75"/>
      <c r="C10" s="75"/>
      <c r="D10" s="75"/>
      <c r="E10" s="75"/>
      <c r="F10" s="75"/>
      <c r="G10" s="75"/>
      <c r="H10" s="141"/>
    </row>
    <row r="11" spans="1:8" ht="18.75">
      <c r="A11" s="75" t="s">
        <v>154</v>
      </c>
      <c r="B11" s="75"/>
      <c r="C11" s="75"/>
      <c r="D11" s="75"/>
      <c r="E11" s="75"/>
      <c r="F11" s="75"/>
      <c r="G11" s="75"/>
      <c r="H11" s="215">
        <v>35307</v>
      </c>
    </row>
    <row r="12" spans="1:8" ht="18.75">
      <c r="A12" s="75"/>
      <c r="B12" s="75"/>
      <c r="C12" s="75"/>
      <c r="D12" s="75"/>
      <c r="E12" s="75"/>
      <c r="F12" s="75"/>
      <c r="G12" s="75"/>
      <c r="H12" s="141"/>
    </row>
    <row r="13" spans="1:8" ht="18.75">
      <c r="A13" s="75"/>
      <c r="B13" s="75"/>
      <c r="C13" s="75"/>
      <c r="D13" s="75"/>
      <c r="E13" s="75"/>
      <c r="F13" s="75"/>
      <c r="G13" s="75"/>
      <c r="H13" s="141"/>
    </row>
    <row r="14" spans="1:8" ht="18.75">
      <c r="A14" s="75" t="s">
        <v>155</v>
      </c>
      <c r="B14" s="75"/>
      <c r="C14" s="75"/>
      <c r="D14" s="75"/>
      <c r="E14" s="75"/>
      <c r="F14" s="75"/>
      <c r="G14" s="75"/>
      <c r="H14" s="216">
        <v>-3040</v>
      </c>
    </row>
    <row r="15" spans="1:8" ht="18.75">
      <c r="A15" s="75"/>
      <c r="B15" s="75"/>
      <c r="C15" s="75"/>
      <c r="D15" s="75"/>
      <c r="E15" s="75"/>
      <c r="F15" s="75"/>
      <c r="G15" s="75"/>
      <c r="H15" s="75"/>
    </row>
    <row r="16" spans="1:8" ht="18.75">
      <c r="A16" s="75" t="s">
        <v>130</v>
      </c>
      <c r="B16" s="75"/>
      <c r="C16" s="75"/>
      <c r="D16" s="75"/>
      <c r="E16" s="75"/>
      <c r="F16" s="75"/>
      <c r="G16" s="75"/>
      <c r="H16" s="142">
        <f>SUM(H11+H14)</f>
        <v>32267</v>
      </c>
    </row>
    <row r="17" spans="1:8" ht="18.75">
      <c r="A17" s="75"/>
      <c r="B17" s="75"/>
      <c r="C17" s="75"/>
      <c r="D17" s="75"/>
      <c r="E17" s="75"/>
      <c r="F17" s="75"/>
      <c r="G17" s="75"/>
      <c r="H17" s="75"/>
    </row>
    <row r="18" spans="1:8" ht="18.75">
      <c r="A18" s="75"/>
      <c r="B18" s="75"/>
      <c r="C18" s="75"/>
      <c r="D18" s="75"/>
      <c r="E18" s="75"/>
      <c r="F18" s="75"/>
      <c r="G18" s="75"/>
      <c r="H18" s="75"/>
    </row>
    <row r="19" spans="1:8" ht="18.75">
      <c r="A19" s="75" t="s">
        <v>131</v>
      </c>
      <c r="B19" s="75"/>
      <c r="C19" s="75"/>
      <c r="D19" s="75"/>
      <c r="E19" s="75"/>
      <c r="F19" s="75"/>
      <c r="G19" s="75"/>
      <c r="H19" s="217">
        <v>-32421</v>
      </c>
    </row>
    <row r="20" spans="1:8" ht="18.75">
      <c r="A20" s="75"/>
      <c r="B20" s="75"/>
      <c r="C20" s="75"/>
      <c r="D20" s="75"/>
      <c r="E20" s="75"/>
      <c r="F20" s="75"/>
      <c r="G20" s="75"/>
      <c r="H20" s="75"/>
    </row>
    <row r="21" spans="1:8" ht="18.75">
      <c r="A21" s="75" t="s">
        <v>156</v>
      </c>
      <c r="B21" s="75"/>
      <c r="C21" s="75"/>
      <c r="D21" s="75"/>
      <c r="E21" s="75"/>
      <c r="F21" s="75"/>
      <c r="G21" s="75"/>
      <c r="H21" s="75"/>
    </row>
    <row r="22" spans="1:8" ht="18.75">
      <c r="A22" s="75"/>
      <c r="B22" s="75"/>
      <c r="C22" s="75"/>
      <c r="D22" s="75"/>
      <c r="E22" s="75"/>
      <c r="F22" s="75"/>
      <c r="G22" s="75"/>
      <c r="H22" s="75"/>
    </row>
    <row r="23" spans="1:8" ht="18.75">
      <c r="A23" s="75" t="s">
        <v>47</v>
      </c>
      <c r="B23" s="75"/>
      <c r="C23" s="75"/>
      <c r="D23" s="75"/>
      <c r="E23" s="75"/>
      <c r="F23" s="75"/>
      <c r="G23" s="75"/>
      <c r="H23" s="218">
        <v>-5160</v>
      </c>
    </row>
    <row r="24" spans="1:8" ht="18.75">
      <c r="A24" s="75" t="s">
        <v>255</v>
      </c>
      <c r="B24" s="75"/>
      <c r="C24" s="75"/>
      <c r="D24" s="75"/>
      <c r="E24" s="75"/>
      <c r="F24" s="75"/>
      <c r="G24" s="75"/>
      <c r="H24" s="219">
        <v>618</v>
      </c>
    </row>
    <row r="25" spans="1:8" ht="18.75">
      <c r="A25" s="75"/>
      <c r="B25" s="75"/>
      <c r="C25" s="75"/>
      <c r="D25" s="75"/>
      <c r="E25" s="75"/>
      <c r="F25" s="75"/>
      <c r="G25" s="75"/>
      <c r="H25" s="75"/>
    </row>
    <row r="26" spans="1:8" ht="18.75">
      <c r="A26" s="75" t="s">
        <v>132</v>
      </c>
      <c r="B26" s="75"/>
      <c r="C26" s="75"/>
      <c r="D26" s="75"/>
      <c r="E26" s="75"/>
      <c r="F26" s="75"/>
      <c r="G26" s="75"/>
      <c r="H26" s="216">
        <f>SUM(H23:H24)</f>
        <v>-4542</v>
      </c>
    </row>
    <row r="27" spans="1:8" ht="18.75">
      <c r="A27" s="75"/>
      <c r="B27" s="75"/>
      <c r="C27" s="75"/>
      <c r="D27" s="75"/>
      <c r="E27" s="75"/>
      <c r="F27" s="75"/>
      <c r="G27" s="75"/>
      <c r="H27" s="75"/>
    </row>
    <row r="28" spans="1:8" ht="18.75">
      <c r="A28" s="75"/>
      <c r="B28" s="75"/>
      <c r="C28" s="75"/>
      <c r="D28" s="75"/>
      <c r="E28" s="75"/>
      <c r="F28" s="75"/>
      <c r="G28" s="75"/>
      <c r="H28" s="75"/>
    </row>
    <row r="29" spans="1:8" ht="18.75">
      <c r="A29" s="75" t="s">
        <v>202</v>
      </c>
      <c r="B29" s="75"/>
      <c r="C29" s="75"/>
      <c r="D29" s="75"/>
      <c r="E29" s="75"/>
      <c r="F29" s="75"/>
      <c r="G29" s="75"/>
      <c r="H29" s="217">
        <f>SUM(H16+H19+H26)</f>
        <v>-4696</v>
      </c>
    </row>
    <row r="30" spans="1:8" ht="18.75">
      <c r="A30" s="75"/>
      <c r="B30" s="75"/>
      <c r="C30" s="75"/>
      <c r="D30" s="75"/>
      <c r="E30" s="75"/>
      <c r="F30" s="75"/>
      <c r="G30" s="75"/>
      <c r="H30" s="75"/>
    </row>
    <row r="31" spans="1:8" ht="18.75">
      <c r="A31" s="75"/>
      <c r="B31" s="75"/>
      <c r="C31" s="75"/>
      <c r="D31" s="75"/>
      <c r="E31" s="75"/>
      <c r="F31" s="75"/>
      <c r="G31" s="75"/>
      <c r="H31" s="75"/>
    </row>
    <row r="32" spans="1:8" ht="18.75">
      <c r="A32" s="75" t="s">
        <v>133</v>
      </c>
      <c r="B32" s="75"/>
      <c r="C32" s="75"/>
      <c r="D32" s="75"/>
      <c r="E32" s="75"/>
      <c r="F32" s="75"/>
      <c r="G32" s="75"/>
      <c r="H32" s="142">
        <v>5477</v>
      </c>
    </row>
    <row r="33" spans="1:8" ht="18.75">
      <c r="A33" s="75"/>
      <c r="B33" s="75"/>
      <c r="C33" s="75"/>
      <c r="D33" s="75"/>
      <c r="E33" s="75"/>
      <c r="F33" s="75"/>
      <c r="G33" s="75"/>
      <c r="H33" s="75"/>
    </row>
    <row r="34" spans="1:8" ht="19.5" thickBot="1">
      <c r="A34" s="75" t="s">
        <v>158</v>
      </c>
      <c r="B34" s="75"/>
      <c r="C34" s="75"/>
      <c r="D34" s="75"/>
      <c r="E34" s="75"/>
      <c r="F34" s="75"/>
      <c r="G34" s="75"/>
      <c r="H34" s="143">
        <f>SUM(H29:H33)</f>
        <v>781</v>
      </c>
    </row>
    <row r="35" spans="1:8" ht="19.5" thickTop="1">
      <c r="A35" s="75"/>
      <c r="B35" s="75"/>
      <c r="C35" s="75"/>
      <c r="D35" s="75"/>
      <c r="E35" s="75"/>
      <c r="F35" s="75"/>
      <c r="G35" s="75"/>
      <c r="H35" s="75"/>
    </row>
    <row r="36" spans="1:8" ht="18.75">
      <c r="A36" s="75"/>
      <c r="B36" s="75"/>
      <c r="C36" s="75"/>
      <c r="D36" s="75"/>
      <c r="E36" s="75"/>
      <c r="F36" s="75"/>
      <c r="G36" s="75"/>
      <c r="H36" s="75"/>
    </row>
    <row r="38" ht="15">
      <c r="A38" s="57" t="s">
        <v>138</v>
      </c>
    </row>
    <row r="40" ht="15">
      <c r="A40" t="s">
        <v>10</v>
      </c>
    </row>
    <row r="41" ht="15">
      <c r="A41" t="s">
        <v>11</v>
      </c>
    </row>
  </sheetData>
  <printOptions/>
  <pageMargins left="0.75" right="0.75" top="1" bottom="1" header="0.5" footer="0.5"/>
  <pageSetup fitToHeight="1" fitToWidth="1" horizontalDpi="300" verticalDpi="300" orientation="portrait" paperSize="8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7"/>
  <sheetViews>
    <sheetView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4" sqref="E14"/>
    </sheetView>
  </sheetViews>
  <sheetFormatPr defaultColWidth="9.140625" defaultRowHeight="15"/>
  <cols>
    <col min="1" max="1" width="6.7109375" style="0" customWidth="1"/>
    <col min="2" max="2" width="39.8515625" style="0" customWidth="1"/>
    <col min="3" max="3" width="15.8515625" style="0" customWidth="1"/>
    <col min="4" max="4" width="18.28125" style="0" customWidth="1"/>
    <col min="5" max="5" width="17.28125" style="0" customWidth="1"/>
    <col min="6" max="6" width="32.421875" style="0" customWidth="1"/>
    <col min="7" max="7" width="13.421875" style="0" customWidth="1"/>
    <col min="8" max="8" width="3.8515625" style="0" customWidth="1"/>
    <col min="9" max="9" width="12.140625" style="0" customWidth="1"/>
  </cols>
  <sheetData>
    <row r="1" ht="29.25" customHeight="1">
      <c r="A1" s="13" t="s">
        <v>262</v>
      </c>
    </row>
    <row r="2" ht="15">
      <c r="A2" s="24" t="s">
        <v>239</v>
      </c>
    </row>
    <row r="3" ht="15">
      <c r="A3" s="24" t="s">
        <v>186</v>
      </c>
    </row>
    <row r="4" ht="15">
      <c r="A4" s="24"/>
    </row>
    <row r="5" ht="15">
      <c r="A5" s="1" t="s">
        <v>84</v>
      </c>
    </row>
    <row r="7" spans="1:2" ht="18.75">
      <c r="A7" s="87" t="s">
        <v>85</v>
      </c>
      <c r="B7" s="88" t="s">
        <v>39</v>
      </c>
    </row>
    <row r="8" ht="15">
      <c r="B8" t="s">
        <v>40</v>
      </c>
    </row>
    <row r="10" ht="15">
      <c r="B10" t="s">
        <v>43</v>
      </c>
    </row>
    <row r="12" ht="15">
      <c r="B12" t="s">
        <v>41</v>
      </c>
    </row>
    <row r="13" ht="15">
      <c r="B13" t="s">
        <v>42</v>
      </c>
    </row>
    <row r="15" spans="1:2" ht="18.75">
      <c r="A15" s="87" t="s">
        <v>86</v>
      </c>
      <c r="B15" s="85" t="s">
        <v>141</v>
      </c>
    </row>
    <row r="16" ht="15">
      <c r="B16" t="s">
        <v>87</v>
      </c>
    </row>
    <row r="18" spans="1:2" ht="18.75">
      <c r="A18" s="93" t="s">
        <v>88</v>
      </c>
      <c r="B18" s="85" t="s">
        <v>44</v>
      </c>
    </row>
    <row r="19" ht="15">
      <c r="B19" t="s">
        <v>311</v>
      </c>
    </row>
    <row r="21" ht="15">
      <c r="B21" t="s">
        <v>117</v>
      </c>
    </row>
    <row r="22" ht="15">
      <c r="B22" t="s">
        <v>118</v>
      </c>
    </row>
    <row r="24" ht="15">
      <c r="B24" t="s">
        <v>312</v>
      </c>
    </row>
    <row r="25" ht="15">
      <c r="B25" t="s">
        <v>303</v>
      </c>
    </row>
    <row r="26" ht="15">
      <c r="B26" t="s">
        <v>304</v>
      </c>
    </row>
    <row r="27" ht="15">
      <c r="B27" t="s">
        <v>305</v>
      </c>
    </row>
    <row r="29" ht="15">
      <c r="B29" t="s">
        <v>313</v>
      </c>
    </row>
    <row r="31" spans="1:2" ht="18.75">
      <c r="A31" s="87" t="s">
        <v>89</v>
      </c>
      <c r="B31" s="85" t="s">
        <v>45</v>
      </c>
    </row>
    <row r="32" ht="15">
      <c r="B32" t="s">
        <v>295</v>
      </c>
    </row>
    <row r="34" spans="1:2" ht="18.75">
      <c r="A34" s="87" t="s">
        <v>90</v>
      </c>
      <c r="B34" s="85" t="s">
        <v>82</v>
      </c>
    </row>
    <row r="35" ht="15">
      <c r="B35" t="s">
        <v>83</v>
      </c>
    </row>
    <row r="37" spans="1:2" ht="18.75">
      <c r="A37" s="87" t="s">
        <v>91</v>
      </c>
      <c r="B37" s="85" t="s">
        <v>46</v>
      </c>
    </row>
    <row r="38" ht="15">
      <c r="B38" t="s">
        <v>294</v>
      </c>
    </row>
    <row r="41" spans="1:2" ht="18.75">
      <c r="A41" s="87" t="s">
        <v>92</v>
      </c>
      <c r="B41" s="85" t="s">
        <v>47</v>
      </c>
    </row>
    <row r="42" spans="4:5" ht="15">
      <c r="D42" s="2" t="s">
        <v>187</v>
      </c>
      <c r="E42" s="2" t="s">
        <v>187</v>
      </c>
    </row>
    <row r="43" spans="4:5" ht="15">
      <c r="D43" s="2" t="s">
        <v>183</v>
      </c>
      <c r="E43" s="2" t="s">
        <v>8</v>
      </c>
    </row>
    <row r="44" spans="4:5" ht="15">
      <c r="D44" s="2" t="s">
        <v>246</v>
      </c>
      <c r="E44" s="2" t="s">
        <v>246</v>
      </c>
    </row>
    <row r="45" ht="15">
      <c r="B45" t="s">
        <v>48</v>
      </c>
    </row>
    <row r="46" spans="2:5" ht="15">
      <c r="B46" t="s">
        <v>203</v>
      </c>
      <c r="D46" s="58">
        <v>2160</v>
      </c>
      <c r="E46" s="58">
        <v>2016</v>
      </c>
    </row>
    <row r="47" spans="2:5" ht="17.25">
      <c r="B47" t="s">
        <v>204</v>
      </c>
      <c r="D47" s="94">
        <v>3000</v>
      </c>
      <c r="E47" s="95">
        <v>0</v>
      </c>
    </row>
    <row r="48" spans="4:5" ht="17.25">
      <c r="D48" s="94">
        <f>SUM(D46:D47)</f>
        <v>5160</v>
      </c>
      <c r="E48" s="94">
        <f>SUM(E46:E47)</f>
        <v>2016</v>
      </c>
    </row>
    <row r="49" spans="1:5" ht="20.25">
      <c r="A49" s="87" t="s">
        <v>93</v>
      </c>
      <c r="B49" s="85" t="s">
        <v>50</v>
      </c>
      <c r="D49" s="94"/>
      <c r="E49" s="94"/>
    </row>
    <row r="50" spans="1:5" ht="20.25">
      <c r="A50" s="87"/>
      <c r="B50" s="14" t="s">
        <v>188</v>
      </c>
      <c r="D50" s="94"/>
      <c r="E50" s="94"/>
    </row>
    <row r="51" spans="4:5" ht="17.25">
      <c r="D51" s="94"/>
      <c r="E51" s="94"/>
    </row>
    <row r="52" spans="1:5" ht="15">
      <c r="A52" s="58"/>
      <c r="B52" s="96" t="s">
        <v>191</v>
      </c>
      <c r="C52" s="58"/>
      <c r="D52" s="59" t="s">
        <v>248</v>
      </c>
      <c r="E52" s="59" t="s">
        <v>267</v>
      </c>
    </row>
    <row r="53" spans="1:5" ht="15">
      <c r="A53" s="58"/>
      <c r="B53" s="58"/>
      <c r="C53" s="58"/>
      <c r="D53" s="59" t="s">
        <v>246</v>
      </c>
      <c r="E53" s="59" t="s">
        <v>246</v>
      </c>
    </row>
    <row r="54" spans="1:5" ht="15">
      <c r="A54" s="58"/>
      <c r="B54" s="58" t="s">
        <v>269</v>
      </c>
      <c r="C54" s="58"/>
      <c r="D54" s="58">
        <v>76665</v>
      </c>
      <c r="E54" s="58">
        <v>10764</v>
      </c>
    </row>
    <row r="55" spans="1:5" ht="15">
      <c r="A55" s="58"/>
      <c r="B55" s="58" t="s">
        <v>270</v>
      </c>
      <c r="C55" s="58"/>
      <c r="D55" s="58">
        <v>228775</v>
      </c>
      <c r="E55" s="58">
        <v>6234</v>
      </c>
    </row>
    <row r="56" spans="1:5" ht="15">
      <c r="A56" s="58"/>
      <c r="B56" s="58" t="s">
        <v>14</v>
      </c>
      <c r="C56" s="58"/>
      <c r="D56" s="58">
        <v>76435</v>
      </c>
      <c r="E56" s="58">
        <v>4860</v>
      </c>
    </row>
    <row r="57" spans="1:5" ht="15">
      <c r="A57" s="58"/>
      <c r="B57" s="58" t="s">
        <v>49</v>
      </c>
      <c r="C57" s="58"/>
      <c r="D57" s="58">
        <v>133416</v>
      </c>
      <c r="E57" s="58">
        <v>2676</v>
      </c>
    </row>
    <row r="58" spans="1:5" ht="15.75" thickBot="1">
      <c r="A58" s="58"/>
      <c r="B58" s="58" t="s">
        <v>271</v>
      </c>
      <c r="C58" s="58"/>
      <c r="D58" s="213">
        <f>SUM(D54:D57)</f>
        <v>515291</v>
      </c>
      <c r="E58" s="213">
        <f>SUM(E54:E57)</f>
        <v>24534</v>
      </c>
    </row>
    <row r="59" spans="1:5" ht="15.75" thickTop="1">
      <c r="A59" s="58"/>
      <c r="B59" s="58"/>
      <c r="C59" s="58"/>
      <c r="D59" s="58"/>
      <c r="E59" s="58"/>
    </row>
    <row r="60" spans="1:2" ht="18.75">
      <c r="A60" s="87" t="s">
        <v>94</v>
      </c>
      <c r="B60" s="97" t="s">
        <v>51</v>
      </c>
    </row>
    <row r="61" ht="15">
      <c r="B61" s="214" t="s">
        <v>52</v>
      </c>
    </row>
    <row r="63" spans="1:2" ht="18.75">
      <c r="A63" s="87" t="s">
        <v>95</v>
      </c>
      <c r="B63" s="97" t="s">
        <v>142</v>
      </c>
    </row>
    <row r="64" ht="15">
      <c r="B64" t="s">
        <v>296</v>
      </c>
    </row>
    <row r="66" spans="1:2" ht="18.75">
      <c r="A66" s="87" t="s">
        <v>96</v>
      </c>
      <c r="B66" s="97" t="s">
        <v>53</v>
      </c>
    </row>
    <row r="67" ht="15">
      <c r="B67" s="17" t="s">
        <v>146</v>
      </c>
    </row>
    <row r="68" ht="15">
      <c r="B68" s="17"/>
    </row>
    <row r="69" ht="15">
      <c r="B69" s="17" t="s">
        <v>147</v>
      </c>
    </row>
    <row r="70" ht="15">
      <c r="B70" s="17" t="s">
        <v>148</v>
      </c>
    </row>
    <row r="71" ht="15">
      <c r="B71" s="17"/>
    </row>
    <row r="72" ht="15">
      <c r="B72" s="17" t="s">
        <v>149</v>
      </c>
    </row>
    <row r="73" ht="15">
      <c r="B73" s="17" t="s">
        <v>150</v>
      </c>
    </row>
    <row r="74" ht="15">
      <c r="B74" s="17"/>
    </row>
    <row r="76" spans="1:2" ht="18.75">
      <c r="A76" s="87" t="s">
        <v>97</v>
      </c>
      <c r="B76" s="88" t="s">
        <v>98</v>
      </c>
    </row>
    <row r="78" ht="15">
      <c r="B78" s="17" t="s">
        <v>99</v>
      </c>
    </row>
    <row r="79" spans="2:5" ht="15">
      <c r="B79" t="s">
        <v>143</v>
      </c>
      <c r="E79" s="2" t="s">
        <v>100</v>
      </c>
    </row>
    <row r="80" spans="2:5" ht="15">
      <c r="B80" t="s">
        <v>101</v>
      </c>
      <c r="E80" s="59">
        <v>267</v>
      </c>
    </row>
    <row r="81" spans="2:5" ht="15">
      <c r="B81" t="s">
        <v>189</v>
      </c>
      <c r="E81" s="58">
        <v>29</v>
      </c>
    </row>
    <row r="82" spans="2:5" ht="15.75" thickBot="1">
      <c r="B82" t="s">
        <v>190</v>
      </c>
      <c r="E82" s="213">
        <f>SUM(E80:E81)</f>
        <v>296</v>
      </c>
    </row>
    <row r="83" ht="15.75" thickTop="1"/>
    <row r="89" spans="1:2" ht="18.75">
      <c r="A89" s="89"/>
      <c r="B89" s="88"/>
    </row>
    <row r="109" ht="15">
      <c r="A109" s="2"/>
    </row>
    <row r="110" ht="15">
      <c r="A110" s="2"/>
    </row>
    <row r="112" spans="1:2" ht="15">
      <c r="A112" s="2"/>
      <c r="B112" s="73"/>
    </row>
    <row r="113" ht="15">
      <c r="B113" s="73"/>
    </row>
    <row r="114" ht="15">
      <c r="B114" s="73"/>
    </row>
    <row r="115" ht="15">
      <c r="B115" s="73"/>
    </row>
    <row r="116" ht="15">
      <c r="B116" s="73"/>
    </row>
    <row r="118" ht="15">
      <c r="A118" s="2"/>
    </row>
    <row r="119" ht="15">
      <c r="A119" s="2"/>
    </row>
    <row r="120" ht="15">
      <c r="B120" s="17"/>
    </row>
    <row r="123" ht="15">
      <c r="B123" s="17"/>
    </row>
    <row r="124" spans="1:2" ht="15">
      <c r="A124" s="2"/>
      <c r="B124" s="17"/>
    </row>
    <row r="125" ht="15">
      <c r="B125" s="17"/>
    </row>
    <row r="129" spans="1:2" ht="18.75">
      <c r="A129" s="89"/>
      <c r="B129" s="88"/>
    </row>
    <row r="130" ht="15">
      <c r="B130" s="14"/>
    </row>
    <row r="131" ht="15">
      <c r="B131" s="14"/>
    </row>
    <row r="132" ht="15">
      <c r="B132" s="14"/>
    </row>
    <row r="133" spans="1:2" ht="18.75">
      <c r="A133" s="89"/>
      <c r="B133" s="85"/>
    </row>
    <row r="134" ht="15">
      <c r="B134" s="14"/>
    </row>
    <row r="135" ht="15">
      <c r="B135" s="14"/>
    </row>
    <row r="137" spans="1:6" ht="18.75">
      <c r="A137" s="89"/>
      <c r="B137" s="90"/>
      <c r="C137" s="29"/>
      <c r="D137" s="29"/>
      <c r="E137" s="29"/>
      <c r="F137" s="29"/>
    </row>
    <row r="138" spans="2:6" ht="15">
      <c r="B138" s="21"/>
      <c r="C138" s="22"/>
      <c r="D138" s="22"/>
      <c r="E138" s="22"/>
      <c r="F138" s="22"/>
    </row>
    <row r="139" spans="2:6" ht="15">
      <c r="B139" s="21"/>
      <c r="C139" s="22"/>
      <c r="D139" s="22"/>
      <c r="E139" s="22"/>
      <c r="F139" s="22"/>
    </row>
    <row r="141" spans="3:6" ht="15">
      <c r="C141" s="58"/>
      <c r="D141" s="58"/>
      <c r="E141" s="60"/>
      <c r="F141" s="58"/>
    </row>
    <row r="142" spans="3:6" ht="17.25">
      <c r="C142" s="78"/>
      <c r="D142" s="32"/>
      <c r="E142" s="84"/>
      <c r="F142" s="32"/>
    </row>
    <row r="143" spans="3:6" ht="15">
      <c r="C143" s="58"/>
      <c r="D143" s="58"/>
      <c r="E143" s="58"/>
      <c r="F143" s="58"/>
    </row>
    <row r="144" spans="3:6" ht="15">
      <c r="C144" s="58"/>
      <c r="D144" s="59"/>
      <c r="E144" s="58"/>
      <c r="F144" s="59"/>
    </row>
    <row r="145" spans="3:6" ht="17.25">
      <c r="C145" s="43"/>
      <c r="D145" s="43"/>
      <c r="E145" s="44"/>
      <c r="F145" s="43"/>
    </row>
    <row r="146" spans="3:6" ht="17.25">
      <c r="C146" s="31"/>
      <c r="D146" s="31"/>
      <c r="E146" s="31"/>
      <c r="F146" s="31"/>
    </row>
    <row r="150" spans="1:2" ht="18.75">
      <c r="A150" s="89"/>
      <c r="B150" s="88"/>
    </row>
    <row r="151" ht="15">
      <c r="B151" s="17"/>
    </row>
    <row r="153" spans="1:2" ht="18.75">
      <c r="A153" s="89"/>
      <c r="B153" s="88"/>
    </row>
    <row r="154" spans="1:6" ht="18.75">
      <c r="A154" s="89"/>
      <c r="B154" s="88"/>
      <c r="C154" s="29"/>
      <c r="D154" s="29"/>
      <c r="E154" s="29"/>
      <c r="F154" s="29"/>
    </row>
    <row r="155" spans="1:6" ht="18.75">
      <c r="A155" s="89"/>
      <c r="B155" s="88"/>
      <c r="C155" s="22"/>
      <c r="D155" s="22"/>
      <c r="E155" s="22"/>
      <c r="F155" s="22"/>
    </row>
    <row r="156" spans="1:6" ht="18.75">
      <c r="A156" s="89"/>
      <c r="B156" s="88"/>
      <c r="C156" s="22"/>
      <c r="D156" s="22"/>
      <c r="E156" s="22"/>
      <c r="F156" s="22"/>
    </row>
    <row r="157" spans="1:2" ht="18.75">
      <c r="A157" s="89"/>
      <c r="B157" s="88"/>
    </row>
    <row r="158" spans="1:2" ht="18.75">
      <c r="A158" s="89"/>
      <c r="B158" s="17"/>
    </row>
    <row r="159" spans="1:2" ht="18.75">
      <c r="A159" s="89"/>
      <c r="B159" s="88"/>
    </row>
    <row r="160" spans="1:2" ht="18.75">
      <c r="A160" s="89"/>
      <c r="B160" s="17"/>
    </row>
    <row r="161" spans="1:2" ht="18.75">
      <c r="A161" s="89"/>
      <c r="B161" s="17"/>
    </row>
    <row r="162" spans="1:6" ht="18.75">
      <c r="A162" s="89"/>
      <c r="B162" s="17"/>
      <c r="C162" s="77"/>
      <c r="D162" s="77"/>
      <c r="E162" s="77"/>
      <c r="F162" s="77"/>
    </row>
    <row r="163" spans="1:6" ht="18.75">
      <c r="A163" s="89"/>
      <c r="B163" s="17"/>
      <c r="C163" s="77"/>
      <c r="D163" s="77"/>
      <c r="E163" s="77"/>
      <c r="F163" s="77"/>
    </row>
    <row r="164" spans="1:2" ht="18.75">
      <c r="A164" s="89"/>
      <c r="B164" s="88"/>
    </row>
    <row r="165" spans="1:6" ht="18.75">
      <c r="A165" s="89"/>
      <c r="E165" s="29"/>
      <c r="F165" s="29"/>
    </row>
    <row r="166" spans="1:6" ht="18.75">
      <c r="A166" s="89"/>
      <c r="B166" s="91"/>
      <c r="E166" s="22"/>
      <c r="F166" s="22"/>
    </row>
    <row r="167" spans="1:2" ht="18.75">
      <c r="A167" s="89"/>
      <c r="B167" s="17"/>
    </row>
    <row r="168" spans="1:2" ht="18.75">
      <c r="A168" s="89"/>
      <c r="B168" s="17"/>
    </row>
    <row r="169" spans="1:2" ht="18.75">
      <c r="A169" s="89"/>
      <c r="B169" s="17"/>
    </row>
    <row r="170" ht="15">
      <c r="B170" s="17"/>
    </row>
    <row r="172" spans="1:2" ht="15">
      <c r="A172" s="29"/>
      <c r="B172" s="25"/>
    </row>
    <row r="173" spans="1:2" ht="15">
      <c r="A173" s="29"/>
      <c r="B173" s="17"/>
    </row>
    <row r="174" ht="15">
      <c r="B174" s="17"/>
    </row>
    <row r="175" spans="1:2" ht="18.75">
      <c r="A175" s="87"/>
      <c r="B175" s="88"/>
    </row>
    <row r="176" spans="1:2" ht="15">
      <c r="A176" s="29"/>
      <c r="B176" s="17"/>
    </row>
    <row r="177" spans="1:2" ht="15">
      <c r="A177" s="29"/>
      <c r="B177" s="17"/>
    </row>
    <row r="179" spans="1:2" ht="15">
      <c r="A179" s="29"/>
      <c r="B179" s="25"/>
    </row>
    <row r="180" spans="1:2" ht="15">
      <c r="A180" s="29"/>
      <c r="B180" s="25"/>
    </row>
    <row r="181" spans="1:2" ht="15">
      <c r="A181" s="29"/>
      <c r="B181" s="25"/>
    </row>
    <row r="182" ht="15">
      <c r="B182" s="17"/>
    </row>
    <row r="183" ht="15">
      <c r="B183" s="17"/>
    </row>
    <row r="184" ht="15">
      <c r="B184" s="16"/>
    </row>
    <row r="185" spans="1:2" ht="18.75">
      <c r="A185" s="89"/>
      <c r="B185" s="85"/>
    </row>
    <row r="186" spans="5:6" ht="15">
      <c r="E186" s="2"/>
      <c r="F186" s="2"/>
    </row>
    <row r="187" spans="2:6" ht="15">
      <c r="B187" s="28"/>
      <c r="E187" s="38"/>
      <c r="F187" s="38"/>
    </row>
    <row r="188" spans="2:6" ht="17.25">
      <c r="B188" s="28"/>
      <c r="E188" s="31"/>
      <c r="F188" s="38"/>
    </row>
    <row r="189" spans="5:6" ht="17.25">
      <c r="E189" s="31"/>
      <c r="F189" s="39"/>
    </row>
    <row r="190" spans="2:6" ht="15">
      <c r="B190" s="28"/>
      <c r="E190" s="39"/>
      <c r="F190" s="38"/>
    </row>
    <row r="191" spans="2:6" ht="17.25">
      <c r="B191" s="28"/>
      <c r="E191" s="31"/>
      <c r="F191" s="38"/>
    </row>
    <row r="192" spans="5:6" ht="15">
      <c r="E192" s="38"/>
      <c r="F192" s="39"/>
    </row>
    <row r="193" spans="2:6" ht="15">
      <c r="B193" s="28"/>
      <c r="E193" s="58"/>
      <c r="F193" s="38"/>
    </row>
    <row r="194" spans="2:6" ht="17.25">
      <c r="B194" s="28"/>
      <c r="E194" s="31"/>
      <c r="F194" s="38"/>
    </row>
    <row r="195" spans="5:6" ht="15">
      <c r="E195" s="38"/>
      <c r="F195" s="39"/>
    </row>
    <row r="196" spans="2:6" ht="15">
      <c r="B196" s="28"/>
      <c r="E196" s="39"/>
      <c r="F196" s="38"/>
    </row>
    <row r="197" spans="2:6" ht="17.25">
      <c r="B197" s="28"/>
      <c r="E197" s="31"/>
      <c r="F197" s="38"/>
    </row>
    <row r="198" spans="2:6" ht="15">
      <c r="B198" s="28"/>
      <c r="C198" s="14"/>
      <c r="E198" s="39"/>
      <c r="F198" s="38"/>
    </row>
    <row r="199" spans="2:6" ht="15">
      <c r="B199" s="28"/>
      <c r="E199" s="39"/>
      <c r="F199" s="38"/>
    </row>
    <row r="200" spans="2:6" ht="17.25">
      <c r="B200" s="28"/>
      <c r="E200" s="63"/>
      <c r="F200" s="31"/>
    </row>
    <row r="201" spans="5:6" ht="17.25">
      <c r="E201" s="38"/>
      <c r="F201" s="68"/>
    </row>
    <row r="202" spans="5:6" ht="17.25">
      <c r="E202" s="38"/>
      <c r="F202" s="68"/>
    </row>
    <row r="203" spans="1:2" ht="15">
      <c r="A203" s="29"/>
      <c r="B203" s="25"/>
    </row>
    <row r="204" ht="15">
      <c r="B204" s="17"/>
    </row>
    <row r="205" ht="15">
      <c r="B205" s="17"/>
    </row>
    <row r="206" spans="1:2" ht="18.75">
      <c r="A206" s="87"/>
      <c r="B206" s="85"/>
    </row>
    <row r="207" ht="15">
      <c r="B207" s="17"/>
    </row>
    <row r="210" spans="1:2" ht="18.75">
      <c r="A210" s="89"/>
      <c r="B210" s="88"/>
    </row>
    <row r="211" ht="15">
      <c r="B211" s="16"/>
    </row>
    <row r="212" ht="15">
      <c r="B212" s="20"/>
    </row>
    <row r="213" spans="1:2" ht="18.75">
      <c r="A213" s="89"/>
      <c r="B213" s="90"/>
    </row>
    <row r="214" ht="15">
      <c r="B214" s="17"/>
    </row>
    <row r="215" ht="15">
      <c r="B215" s="17"/>
    </row>
    <row r="216" ht="15">
      <c r="B216" s="17"/>
    </row>
    <row r="217" ht="15">
      <c r="B217" s="17"/>
    </row>
    <row r="218" spans="1:2" ht="18.75">
      <c r="A218" s="89"/>
      <c r="B218" s="88"/>
    </row>
    <row r="219" ht="15">
      <c r="B219" s="17"/>
    </row>
    <row r="220" ht="15">
      <c r="B220" s="17"/>
    </row>
    <row r="221" ht="15">
      <c r="B221" s="17"/>
    </row>
    <row r="222" ht="15">
      <c r="B222" s="17"/>
    </row>
    <row r="223" spans="2:6" ht="15">
      <c r="B223" s="17"/>
      <c r="C223" s="29"/>
      <c r="D223" s="29"/>
      <c r="E223" s="29"/>
      <c r="F223" s="29"/>
    </row>
    <row r="224" spans="3:6" ht="15">
      <c r="C224" s="22"/>
      <c r="D224" s="22"/>
      <c r="E224" s="22"/>
      <c r="F224" s="22"/>
    </row>
    <row r="225" spans="2:6" ht="15">
      <c r="B225" s="17"/>
      <c r="C225" s="22"/>
      <c r="D225" s="22"/>
      <c r="E225" s="22"/>
      <c r="F225" s="22"/>
    </row>
    <row r="227" spans="1:2" ht="15">
      <c r="A227" s="2"/>
      <c r="B227" s="17"/>
    </row>
    <row r="228" ht="15">
      <c r="B228" s="16"/>
    </row>
    <row r="229" spans="1:5" ht="15">
      <c r="A229" s="19"/>
      <c r="B229" s="15"/>
      <c r="C229" s="19"/>
      <c r="D229" s="19"/>
      <c r="E229" s="14"/>
    </row>
    <row r="230" spans="2:5" ht="15">
      <c r="B230" s="17"/>
      <c r="C230" s="19"/>
      <c r="D230" s="19"/>
      <c r="E230" s="14"/>
    </row>
    <row r="231" spans="1:5" ht="15">
      <c r="A231" s="92"/>
      <c r="B231" s="17"/>
      <c r="C231" s="19"/>
      <c r="D231" s="19"/>
      <c r="E231" s="14"/>
    </row>
    <row r="232" spans="2:5" ht="15">
      <c r="B232" s="17"/>
      <c r="C232" s="19"/>
      <c r="D232" s="19"/>
      <c r="E232" s="14"/>
    </row>
    <row r="233" spans="2:5" ht="15">
      <c r="B233" s="19"/>
      <c r="C233" s="19"/>
      <c r="D233" s="19"/>
      <c r="E233" s="19"/>
    </row>
    <row r="234" spans="2:6" ht="15">
      <c r="B234" s="17"/>
      <c r="E234" s="23"/>
      <c r="F234" s="17"/>
    </row>
    <row r="235" spans="2:6" ht="15">
      <c r="B235" s="40"/>
      <c r="F235" s="17"/>
    </row>
    <row r="237" ht="15">
      <c r="F237" s="18"/>
    </row>
  </sheetData>
  <printOptions/>
  <pageMargins left="0.75" right="0.75" top="1" bottom="1" header="0.5" footer="0.5"/>
  <pageSetup blackAndWhite="1" fitToHeight="1" fitToWidth="1" horizontalDpi="300" verticalDpi="300" orientation="portrait" paperSize="8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 topLeftCell="A1">
      <pane xSplit="1" ySplit="8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6" sqref="H26"/>
    </sheetView>
  </sheetViews>
  <sheetFormatPr defaultColWidth="9.140625" defaultRowHeight="15"/>
  <cols>
    <col min="1" max="1" width="5.421875" style="0" customWidth="1"/>
    <col min="8" max="8" width="13.8515625" style="0" customWidth="1"/>
    <col min="9" max="9" width="7.00390625" style="0" customWidth="1"/>
    <col min="10" max="10" width="13.140625" style="0" customWidth="1"/>
  </cols>
  <sheetData>
    <row r="1" ht="19.5">
      <c r="A1" s="13" t="s">
        <v>262</v>
      </c>
    </row>
    <row r="2" ht="15">
      <c r="A2" s="24" t="s">
        <v>239</v>
      </c>
    </row>
    <row r="3" ht="15">
      <c r="A3" s="24"/>
    </row>
    <row r="4" ht="15">
      <c r="A4" s="24" t="s">
        <v>186</v>
      </c>
    </row>
    <row r="5" ht="15">
      <c r="A5" s="24"/>
    </row>
    <row r="6" ht="18.75">
      <c r="A6" s="85" t="s">
        <v>185</v>
      </c>
    </row>
    <row r="7" spans="8:10" ht="15">
      <c r="H7" s="29" t="s">
        <v>54</v>
      </c>
      <c r="I7" s="29"/>
      <c r="J7" s="29" t="s">
        <v>54</v>
      </c>
    </row>
    <row r="8" spans="7:10" ht="15">
      <c r="G8" s="2" t="s">
        <v>55</v>
      </c>
      <c r="H8" s="29" t="s">
        <v>183</v>
      </c>
      <c r="I8" s="29"/>
      <c r="J8" s="29" t="s">
        <v>13</v>
      </c>
    </row>
    <row r="9" spans="8:10" ht="15">
      <c r="H9" s="2" t="s">
        <v>246</v>
      </c>
      <c r="I9" s="2"/>
      <c r="J9" s="2" t="s">
        <v>246</v>
      </c>
    </row>
    <row r="11" spans="2:10" ht="18.75">
      <c r="B11" s="85" t="s">
        <v>51</v>
      </c>
      <c r="H11" s="58">
        <v>176227</v>
      </c>
      <c r="J11" s="58">
        <v>134018</v>
      </c>
    </row>
    <row r="12" spans="2:10" ht="18.75">
      <c r="B12" s="85" t="s">
        <v>56</v>
      </c>
      <c r="H12" s="58">
        <v>2200</v>
      </c>
      <c r="J12" s="58">
        <v>2042</v>
      </c>
    </row>
    <row r="13" spans="2:10" ht="18.75">
      <c r="B13" s="85" t="s">
        <v>57</v>
      </c>
      <c r="H13" s="58">
        <v>113</v>
      </c>
      <c r="J13" s="58">
        <v>103</v>
      </c>
    </row>
    <row r="15" ht="18.75">
      <c r="B15" s="85" t="s">
        <v>252</v>
      </c>
    </row>
    <row r="16" spans="2:10" ht="15">
      <c r="B16" t="s">
        <v>58</v>
      </c>
      <c r="H16" s="211">
        <v>71282</v>
      </c>
      <c r="J16" s="211">
        <v>64210</v>
      </c>
    </row>
    <row r="17" spans="2:10" ht="15">
      <c r="B17" t="s">
        <v>217</v>
      </c>
      <c r="H17" s="61">
        <v>108458</v>
      </c>
      <c r="J17" s="61">
        <v>76638</v>
      </c>
    </row>
    <row r="18" spans="2:10" ht="15">
      <c r="B18" t="s">
        <v>216</v>
      </c>
      <c r="H18" s="61">
        <v>27900</v>
      </c>
      <c r="J18" s="61">
        <v>23314</v>
      </c>
    </row>
    <row r="19" spans="2:10" ht="15">
      <c r="B19" t="s">
        <v>59</v>
      </c>
      <c r="H19" s="61">
        <v>10161</v>
      </c>
      <c r="J19" s="61">
        <v>10513</v>
      </c>
    </row>
    <row r="20" spans="8:10" ht="15">
      <c r="H20" s="212">
        <f>SUM(H16:H19)</f>
        <v>217801</v>
      </c>
      <c r="J20" s="212">
        <f>SUM(J16:J19)</f>
        <v>174675</v>
      </c>
    </row>
    <row r="21" spans="2:10" ht="18.75">
      <c r="B21" s="85" t="s">
        <v>253</v>
      </c>
      <c r="H21" s="5"/>
      <c r="J21" s="5"/>
    </row>
    <row r="22" spans="2:10" ht="15">
      <c r="B22" t="s">
        <v>60</v>
      </c>
      <c r="H22" s="61">
        <v>52472</v>
      </c>
      <c r="J22" s="61">
        <v>27739</v>
      </c>
    </row>
    <row r="23" spans="2:10" ht="15">
      <c r="B23" t="s">
        <v>61</v>
      </c>
      <c r="H23" s="61">
        <v>139930</v>
      </c>
      <c r="J23" s="61">
        <v>117011</v>
      </c>
    </row>
    <row r="24" spans="2:10" ht="15">
      <c r="B24" t="s">
        <v>69</v>
      </c>
      <c r="H24" s="61">
        <v>21538</v>
      </c>
      <c r="J24" s="61">
        <v>13777</v>
      </c>
    </row>
    <row r="25" spans="2:10" ht="15">
      <c r="B25" t="s">
        <v>62</v>
      </c>
      <c r="H25" s="61">
        <v>2902</v>
      </c>
      <c r="J25" s="61">
        <v>2109</v>
      </c>
    </row>
    <row r="26" spans="8:10" ht="15">
      <c r="H26" s="140">
        <f>SUM(H22:H25)</f>
        <v>216842</v>
      </c>
      <c r="J26" s="140">
        <f>SUM(J22:J25)</f>
        <v>160636</v>
      </c>
    </row>
    <row r="27" spans="2:10" ht="15">
      <c r="B27" s="26" t="s">
        <v>254</v>
      </c>
      <c r="H27" s="38">
        <f>SUM(H20-H26)</f>
        <v>959</v>
      </c>
      <c r="J27" s="38">
        <f>SUM(J20-J26)</f>
        <v>14039</v>
      </c>
    </row>
    <row r="28" spans="8:10" ht="15.75" thickBot="1">
      <c r="H28" s="98">
        <f>SUM(H27+H11+H12+H13)</f>
        <v>179499</v>
      </c>
      <c r="J28" s="98">
        <f>SUM(J27+J11+J12+J13)</f>
        <v>150202</v>
      </c>
    </row>
    <row r="29" ht="15.75" thickTop="1"/>
    <row r="30" ht="15">
      <c r="B30" t="s">
        <v>63</v>
      </c>
    </row>
    <row r="32" ht="18.75">
      <c r="B32" s="85" t="s">
        <v>64</v>
      </c>
    </row>
    <row r="33" spans="2:10" ht="15">
      <c r="B33" t="s">
        <v>65</v>
      </c>
      <c r="H33" s="58">
        <v>60000</v>
      </c>
      <c r="J33" s="58">
        <v>60000</v>
      </c>
    </row>
    <row r="34" spans="2:10" ht="15">
      <c r="B34" t="s">
        <v>66</v>
      </c>
      <c r="H34" s="99">
        <v>52479</v>
      </c>
      <c r="J34" s="99">
        <v>39496</v>
      </c>
    </row>
    <row r="35" spans="2:10" ht="15">
      <c r="B35" s="28" t="s">
        <v>140</v>
      </c>
      <c r="H35" s="58">
        <f>SUM(H33:H34)</f>
        <v>112479</v>
      </c>
      <c r="J35" s="58">
        <f>SUM(J33:J34)</f>
        <v>99496</v>
      </c>
    </row>
    <row r="36" spans="2:10" ht="15">
      <c r="B36" s="28"/>
      <c r="H36" s="58"/>
      <c r="J36" s="58"/>
    </row>
    <row r="37" spans="2:10" ht="18.75">
      <c r="B37" s="85" t="s">
        <v>256</v>
      </c>
      <c r="H37" s="58">
        <v>26864</v>
      </c>
      <c r="J37" s="58">
        <v>19617</v>
      </c>
    </row>
    <row r="38" spans="8:10" ht="15">
      <c r="H38" s="58"/>
      <c r="J38" s="58"/>
    </row>
    <row r="39" spans="2:10" ht="18.75">
      <c r="B39" s="85" t="s">
        <v>67</v>
      </c>
      <c r="H39" s="58"/>
      <c r="J39" s="58"/>
    </row>
    <row r="40" spans="2:10" ht="15">
      <c r="B40" t="s">
        <v>218</v>
      </c>
      <c r="H40" s="58">
        <f>SUM('[2]QLresources-CBS-31.12.02'!$I$76+'[2]QLresources-CBS-31.12.02'!$I$77+'[2]QLresources-CBS-31.12.02'!$I$78)/1000</f>
        <v>33882.56466</v>
      </c>
      <c r="J40" s="58">
        <v>24816</v>
      </c>
    </row>
    <row r="41" spans="2:10" ht="15">
      <c r="B41" t="s">
        <v>68</v>
      </c>
      <c r="H41" s="58">
        <v>6273</v>
      </c>
      <c r="J41" s="58">
        <v>6273</v>
      </c>
    </row>
    <row r="42" spans="8:10" ht="15.75" thickBot="1">
      <c r="H42" s="213">
        <f>SUM(H35:H41)</f>
        <v>179498.56466</v>
      </c>
      <c r="J42" s="213">
        <f>SUM(J35:J41)</f>
        <v>150202</v>
      </c>
    </row>
    <row r="43" ht="15.75" thickTop="1"/>
    <row r="44" spans="2:10" ht="17.25">
      <c r="B44" t="s">
        <v>139</v>
      </c>
      <c r="H44" s="166">
        <f>SUM(H35/H33)</f>
        <v>1.87465</v>
      </c>
      <c r="I44" s="41"/>
      <c r="J44" s="166">
        <f>SUM(J35/J33)</f>
        <v>1.6582666666666668</v>
      </c>
    </row>
    <row r="46" ht="15">
      <c r="A46" s="100" t="s">
        <v>135</v>
      </c>
    </row>
    <row r="48" ht="15">
      <c r="H48" s="38">
        <f>SUM(H28-H42)</f>
        <v>0.43533999999635853</v>
      </c>
    </row>
  </sheetData>
  <printOptions/>
  <pageMargins left="0.75" right="0.75" top="1" bottom="1" header="0.5" footer="0.5"/>
  <pageSetup fitToHeight="1" fitToWidth="1" horizontalDpi="300" verticalDpi="300" orientation="portrait" paperSize="8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">
      <pane xSplit="3" ySplit="11" topLeftCell="H4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L43" sqref="L43"/>
    </sheetView>
  </sheetViews>
  <sheetFormatPr defaultColWidth="9.140625" defaultRowHeight="15"/>
  <cols>
    <col min="5" max="5" width="14.00390625" style="0" customWidth="1"/>
    <col min="6" max="6" width="21.28125" style="0" customWidth="1"/>
    <col min="7" max="7" width="5.421875" style="0" customWidth="1"/>
    <col min="8" max="8" width="19.57421875" style="0" customWidth="1"/>
    <col min="9" max="9" width="4.8515625" style="0" customWidth="1"/>
    <col min="10" max="10" width="23.57421875" style="0" customWidth="1"/>
    <col min="11" max="11" width="6.7109375" style="0" customWidth="1"/>
    <col min="12" max="12" width="21.8515625" style="0" customWidth="1"/>
  </cols>
  <sheetData>
    <row r="1" ht="19.5">
      <c r="A1" s="13" t="s">
        <v>262</v>
      </c>
    </row>
    <row r="2" ht="15">
      <c r="A2" s="24" t="s">
        <v>239</v>
      </c>
    </row>
    <row r="4" ht="15">
      <c r="A4" s="24" t="s">
        <v>186</v>
      </c>
    </row>
    <row r="7" ht="18.75">
      <c r="A7" s="75" t="s">
        <v>181</v>
      </c>
    </row>
    <row r="9" spans="1:12" ht="15.75">
      <c r="A9" s="101"/>
      <c r="B9" s="101"/>
      <c r="C9" s="101"/>
      <c r="D9" s="101"/>
      <c r="E9" s="101"/>
      <c r="F9" s="221" t="s">
        <v>240</v>
      </c>
      <c r="G9" s="222"/>
      <c r="H9" s="223"/>
      <c r="I9" s="7"/>
      <c r="J9" s="221" t="s">
        <v>241</v>
      </c>
      <c r="K9" s="222"/>
      <c r="L9" s="223"/>
    </row>
    <row r="10" spans="1:12" ht="15.75">
      <c r="A10" s="101"/>
      <c r="B10" s="101"/>
      <c r="C10" s="101"/>
      <c r="D10" s="101"/>
      <c r="E10" s="101"/>
      <c r="F10" s="10" t="s">
        <v>242</v>
      </c>
      <c r="G10" s="11"/>
      <c r="H10" s="36" t="s">
        <v>251</v>
      </c>
      <c r="I10" s="7"/>
      <c r="J10" s="10" t="s">
        <v>242</v>
      </c>
      <c r="K10" s="103"/>
      <c r="L10" s="36" t="s">
        <v>102</v>
      </c>
    </row>
    <row r="11" spans="1:12" ht="15.75">
      <c r="A11" s="101"/>
      <c r="B11" s="101"/>
      <c r="C11" s="101"/>
      <c r="D11" s="101"/>
      <c r="E11" s="101"/>
      <c r="F11" s="138" t="s">
        <v>243</v>
      </c>
      <c r="G11" s="108"/>
      <c r="H11" s="139" t="s">
        <v>243</v>
      </c>
      <c r="I11" s="7"/>
      <c r="J11" s="10" t="s">
        <v>243</v>
      </c>
      <c r="K11" s="104"/>
      <c r="L11" s="36" t="s">
        <v>244</v>
      </c>
    </row>
    <row r="12" spans="1:12" ht="15.75">
      <c r="A12" s="101"/>
      <c r="B12" s="101"/>
      <c r="C12" s="101"/>
      <c r="D12" s="101"/>
      <c r="E12" s="101"/>
      <c r="F12" s="209" t="s">
        <v>7</v>
      </c>
      <c r="G12" s="137"/>
      <c r="H12" s="102" t="s">
        <v>7</v>
      </c>
      <c r="I12" s="7"/>
      <c r="J12" s="9" t="s">
        <v>105</v>
      </c>
      <c r="K12" s="103"/>
      <c r="L12" s="34" t="s">
        <v>245</v>
      </c>
    </row>
    <row r="13" spans="1:12" ht="15.75">
      <c r="A13" s="101"/>
      <c r="B13" s="101"/>
      <c r="C13" s="101"/>
      <c r="D13" s="101"/>
      <c r="E13" s="101"/>
      <c r="F13" s="10" t="s">
        <v>182</v>
      </c>
      <c r="G13" s="137"/>
      <c r="H13" s="36" t="s">
        <v>184</v>
      </c>
      <c r="I13" s="7"/>
      <c r="J13" s="10" t="s">
        <v>103</v>
      </c>
      <c r="K13" s="104"/>
      <c r="L13" s="36" t="s">
        <v>104</v>
      </c>
    </row>
    <row r="14" spans="1:12" ht="15.75">
      <c r="A14" s="101"/>
      <c r="B14" s="101"/>
      <c r="C14" s="101"/>
      <c r="D14" s="101"/>
      <c r="E14" s="101"/>
      <c r="F14" s="196" t="s">
        <v>183</v>
      </c>
      <c r="G14" s="104"/>
      <c r="H14" s="105" t="s">
        <v>8</v>
      </c>
      <c r="I14" s="7"/>
      <c r="J14" s="196" t="s">
        <v>183</v>
      </c>
      <c r="K14" s="104"/>
      <c r="L14" s="105" t="s">
        <v>8</v>
      </c>
    </row>
    <row r="15" spans="1:12" ht="15.75">
      <c r="A15" s="101"/>
      <c r="B15" s="101"/>
      <c r="C15" s="101"/>
      <c r="D15" s="101"/>
      <c r="E15" s="101"/>
      <c r="F15" s="210" t="s">
        <v>246</v>
      </c>
      <c r="G15" s="106"/>
      <c r="H15" s="107" t="s">
        <v>246</v>
      </c>
      <c r="I15" s="7"/>
      <c r="J15" s="138" t="s">
        <v>246</v>
      </c>
      <c r="K15" s="109"/>
      <c r="L15" s="139" t="s">
        <v>246</v>
      </c>
    </row>
    <row r="16" spans="1:12" ht="15.75">
      <c r="A16" s="101"/>
      <c r="B16" s="101"/>
      <c r="C16" s="101"/>
      <c r="D16" s="101"/>
      <c r="E16" s="101"/>
      <c r="F16" s="110"/>
      <c r="G16" s="110"/>
      <c r="H16" s="111"/>
      <c r="I16" s="112"/>
      <c r="J16" s="197"/>
      <c r="K16" s="113"/>
      <c r="L16" s="114"/>
    </row>
    <row r="17" spans="1:12" ht="15.75">
      <c r="A17" s="101"/>
      <c r="B17" s="101"/>
      <c r="C17" s="101"/>
      <c r="D17" s="101"/>
      <c r="E17" s="101"/>
      <c r="F17" s="113"/>
      <c r="G17" s="113"/>
      <c r="H17" s="114"/>
      <c r="I17" s="101"/>
      <c r="J17" s="198"/>
      <c r="K17" s="113"/>
      <c r="L17" s="114"/>
    </row>
    <row r="18" spans="1:12" ht="18">
      <c r="A18" s="101"/>
      <c r="B18" s="136" t="s">
        <v>2</v>
      </c>
      <c r="C18" s="101"/>
      <c r="D18" s="101"/>
      <c r="E18" s="101"/>
      <c r="F18" s="116">
        <v>200553</v>
      </c>
      <c r="G18" s="113"/>
      <c r="H18" s="115">
        <v>146581</v>
      </c>
      <c r="I18" s="101"/>
      <c r="J18" s="199">
        <v>515291</v>
      </c>
      <c r="K18" s="113"/>
      <c r="L18" s="115">
        <v>406836</v>
      </c>
    </row>
    <row r="19" spans="1:12" ht="15.75">
      <c r="A19" s="101"/>
      <c r="B19" s="136"/>
      <c r="C19" s="101"/>
      <c r="D19" s="101"/>
      <c r="E19" s="101"/>
      <c r="F19" s="113"/>
      <c r="G19" s="113"/>
      <c r="H19" s="117"/>
      <c r="I19" s="101"/>
      <c r="J19" s="198"/>
      <c r="K19" s="113"/>
      <c r="L19" s="114"/>
    </row>
    <row r="20" spans="1:12" ht="15.75">
      <c r="A20" s="101"/>
      <c r="B20" s="136"/>
      <c r="C20" s="101"/>
      <c r="D20" s="101"/>
      <c r="E20" s="101"/>
      <c r="F20" s="113"/>
      <c r="G20" s="113"/>
      <c r="H20" s="117"/>
      <c r="I20" s="101"/>
      <c r="J20" s="198"/>
      <c r="K20" s="113"/>
      <c r="L20" s="114"/>
    </row>
    <row r="21" spans="1:12" ht="15.75">
      <c r="A21" s="101"/>
      <c r="B21" s="136" t="s">
        <v>70</v>
      </c>
      <c r="C21" s="101"/>
      <c r="D21" s="101"/>
      <c r="E21" s="101"/>
      <c r="F21" s="118">
        <v>15584</v>
      </c>
      <c r="G21" s="113"/>
      <c r="H21" s="117">
        <v>11110</v>
      </c>
      <c r="I21" s="101"/>
      <c r="J21" s="200">
        <v>37713</v>
      </c>
      <c r="K21" s="113"/>
      <c r="L21" s="117">
        <v>30363</v>
      </c>
    </row>
    <row r="22" spans="1:12" ht="15.75">
      <c r="A22" s="101"/>
      <c r="B22" s="136"/>
      <c r="C22" s="101"/>
      <c r="D22" s="101"/>
      <c r="E22" s="101"/>
      <c r="F22" s="113"/>
      <c r="G22" s="113"/>
      <c r="H22" s="117"/>
      <c r="I22" s="101"/>
      <c r="J22" s="198"/>
      <c r="K22" s="113"/>
      <c r="L22" s="117"/>
    </row>
    <row r="23" spans="1:12" ht="15.75">
      <c r="A23" s="101"/>
      <c r="B23" s="136" t="s">
        <v>250</v>
      </c>
      <c r="C23" s="101"/>
      <c r="D23" s="101"/>
      <c r="E23" s="101"/>
      <c r="F23" s="120">
        <v>-3945</v>
      </c>
      <c r="G23" s="113"/>
      <c r="H23" s="119">
        <v>-3048</v>
      </c>
      <c r="I23" s="101"/>
      <c r="J23" s="201">
        <v>-8349</v>
      </c>
      <c r="K23" s="113"/>
      <c r="L23" s="119">
        <v>-6888</v>
      </c>
    </row>
    <row r="24" spans="1:12" ht="15.75">
      <c r="A24" s="101"/>
      <c r="B24" s="136"/>
      <c r="C24" s="101"/>
      <c r="D24" s="101"/>
      <c r="E24" s="101"/>
      <c r="F24" s="120"/>
      <c r="G24" s="113"/>
      <c r="H24" s="119"/>
      <c r="I24" s="101"/>
      <c r="J24" s="201"/>
      <c r="K24" s="113"/>
      <c r="L24" s="119"/>
    </row>
    <row r="25" spans="1:12" ht="15.75">
      <c r="A25" s="101"/>
      <c r="B25" s="136" t="s">
        <v>261</v>
      </c>
      <c r="C25" s="101"/>
      <c r="D25" s="101"/>
      <c r="E25" s="101"/>
      <c r="F25" s="120">
        <v>25</v>
      </c>
      <c r="G25" s="113"/>
      <c r="H25" s="119">
        <v>0</v>
      </c>
      <c r="I25" s="101"/>
      <c r="J25" s="201">
        <v>63</v>
      </c>
      <c r="K25" s="113"/>
      <c r="L25" s="119">
        <v>0</v>
      </c>
    </row>
    <row r="26" spans="1:12" ht="15.75">
      <c r="A26" s="101"/>
      <c r="B26" s="136"/>
      <c r="C26" s="101"/>
      <c r="D26" s="101"/>
      <c r="E26" s="101"/>
      <c r="F26" s="113"/>
      <c r="G26" s="113"/>
      <c r="H26" s="119"/>
      <c r="I26" s="101"/>
      <c r="J26" s="198"/>
      <c r="K26" s="113"/>
      <c r="L26" s="119"/>
    </row>
    <row r="27" spans="1:12" ht="15.75">
      <c r="A27" s="101"/>
      <c r="B27" s="136" t="s">
        <v>259</v>
      </c>
      <c r="C27" s="101"/>
      <c r="D27" s="101"/>
      <c r="E27" s="101"/>
      <c r="F27" s="120">
        <v>-2230</v>
      </c>
      <c r="G27" s="113"/>
      <c r="H27" s="119">
        <v>-1378</v>
      </c>
      <c r="I27" s="101"/>
      <c r="J27" s="202">
        <v>-5113</v>
      </c>
      <c r="K27" s="113"/>
      <c r="L27" s="119">
        <v>-3951</v>
      </c>
    </row>
    <row r="28" spans="1:12" ht="15.75">
      <c r="A28" s="101"/>
      <c r="B28" s="136"/>
      <c r="C28" s="101"/>
      <c r="D28" s="101"/>
      <c r="E28" s="101"/>
      <c r="F28" s="113"/>
      <c r="G28" s="113"/>
      <c r="H28" s="119"/>
      <c r="I28" s="101"/>
      <c r="J28" s="198"/>
      <c r="K28" s="113"/>
      <c r="L28" s="114"/>
    </row>
    <row r="29" spans="1:12" ht="18">
      <c r="A29" s="101"/>
      <c r="B29" s="136" t="s">
        <v>71</v>
      </c>
      <c r="C29" s="101"/>
      <c r="D29" s="101"/>
      <c r="E29" s="101"/>
      <c r="F29" s="122">
        <v>55</v>
      </c>
      <c r="G29" s="113"/>
      <c r="H29" s="121">
        <v>97</v>
      </c>
      <c r="I29" s="101"/>
      <c r="J29" s="203">
        <v>220</v>
      </c>
      <c r="K29" s="113"/>
      <c r="L29" s="121">
        <v>260</v>
      </c>
    </row>
    <row r="30" spans="1:12" ht="15.75">
      <c r="A30" s="101"/>
      <c r="B30" s="136"/>
      <c r="C30" s="101"/>
      <c r="D30" s="101"/>
      <c r="E30" s="101"/>
      <c r="F30" s="113"/>
      <c r="G30" s="113"/>
      <c r="H30" s="117"/>
      <c r="I30" s="101"/>
      <c r="J30" s="198"/>
      <c r="K30" s="113"/>
      <c r="L30" s="114"/>
    </row>
    <row r="31" spans="1:12" ht="15.75">
      <c r="A31" s="101"/>
      <c r="B31" s="136" t="s">
        <v>72</v>
      </c>
      <c r="C31" s="101"/>
      <c r="D31" s="101"/>
      <c r="E31" s="101"/>
      <c r="F31" s="118">
        <f>SUM(F21:F29)</f>
        <v>9489</v>
      </c>
      <c r="G31" s="118"/>
      <c r="H31" s="117">
        <f>SUM(H21:H29)</f>
        <v>6781</v>
      </c>
      <c r="I31" s="101"/>
      <c r="J31" s="200">
        <f>SUM(J21:J29)</f>
        <v>24534</v>
      </c>
      <c r="K31" s="118"/>
      <c r="L31" s="117">
        <f>SUM(L21:L29)</f>
        <v>19784</v>
      </c>
    </row>
    <row r="32" spans="1:12" ht="15.75">
      <c r="A32" s="101"/>
      <c r="B32" s="136"/>
      <c r="C32" s="101"/>
      <c r="D32" s="101"/>
      <c r="E32" s="101"/>
      <c r="F32" s="113"/>
      <c r="G32" s="113"/>
      <c r="H32" s="117"/>
      <c r="I32" s="101"/>
      <c r="J32" s="198"/>
      <c r="K32" s="113"/>
      <c r="L32" s="114"/>
    </row>
    <row r="33" spans="1:12" ht="15.75">
      <c r="A33" s="101"/>
      <c r="B33" s="136" t="s">
        <v>75</v>
      </c>
      <c r="C33" s="101"/>
      <c r="D33" s="101"/>
      <c r="E33" s="101"/>
      <c r="F33" s="124">
        <v>-1682</v>
      </c>
      <c r="G33" s="113"/>
      <c r="H33" s="123">
        <v>-1275</v>
      </c>
      <c r="I33" s="101"/>
      <c r="J33" s="204">
        <v>-4508</v>
      </c>
      <c r="K33" s="113"/>
      <c r="L33" s="123">
        <v>-3966</v>
      </c>
    </row>
    <row r="34" spans="1:12" ht="15.75">
      <c r="A34" s="101"/>
      <c r="B34" s="136"/>
      <c r="C34" s="101"/>
      <c r="D34" s="101"/>
      <c r="E34" s="101"/>
      <c r="F34" s="113"/>
      <c r="G34" s="113"/>
      <c r="H34" s="123"/>
      <c r="I34" s="101"/>
      <c r="J34" s="198"/>
      <c r="K34" s="113"/>
      <c r="L34" s="114"/>
    </row>
    <row r="35" spans="1:12" ht="15.75">
      <c r="A35" s="101"/>
      <c r="B35" s="136" t="s">
        <v>73</v>
      </c>
      <c r="C35" s="101"/>
      <c r="D35" s="101"/>
      <c r="E35" s="101"/>
      <c r="F35" s="118">
        <f>SUM(F31:F33)</f>
        <v>7807</v>
      </c>
      <c r="G35" s="118"/>
      <c r="H35" s="117">
        <f>SUM(H31:H33)</f>
        <v>5506</v>
      </c>
      <c r="I35" s="101"/>
      <c r="J35" s="200">
        <f>SUM(J31:J33)</f>
        <v>20026</v>
      </c>
      <c r="K35" s="118"/>
      <c r="L35" s="117">
        <f>SUM(L31:L33)</f>
        <v>15818</v>
      </c>
    </row>
    <row r="36" spans="1:12" ht="15.75">
      <c r="A36" s="101"/>
      <c r="B36" s="136"/>
      <c r="C36" s="101"/>
      <c r="D36" s="101"/>
      <c r="E36" s="101"/>
      <c r="F36" s="113"/>
      <c r="G36" s="113"/>
      <c r="H36" s="117"/>
      <c r="I36" s="101"/>
      <c r="J36" s="198"/>
      <c r="K36" s="113"/>
      <c r="L36" s="114"/>
    </row>
    <row r="37" spans="1:12" ht="15.75">
      <c r="A37" s="101"/>
      <c r="B37" s="136" t="s">
        <v>74</v>
      </c>
      <c r="C37" s="101"/>
      <c r="D37" s="101"/>
      <c r="E37" s="101"/>
      <c r="F37" s="120">
        <v>-1552</v>
      </c>
      <c r="G37" s="113"/>
      <c r="H37" s="125">
        <v>-984</v>
      </c>
      <c r="I37" s="101"/>
      <c r="J37" s="202">
        <v>-3268</v>
      </c>
      <c r="K37" s="113"/>
      <c r="L37" s="119">
        <v>-2458</v>
      </c>
    </row>
    <row r="38" spans="1:12" ht="15.75">
      <c r="A38" s="101"/>
      <c r="B38" s="136"/>
      <c r="C38" s="101"/>
      <c r="D38" s="101"/>
      <c r="E38" s="101"/>
      <c r="F38" s="113"/>
      <c r="G38" s="113"/>
      <c r="H38" s="123"/>
      <c r="I38" s="101"/>
      <c r="J38" s="198"/>
      <c r="K38" s="113"/>
      <c r="L38" s="114"/>
    </row>
    <row r="39" spans="1:12" ht="16.5" thickBot="1">
      <c r="A39" s="101"/>
      <c r="B39" s="136" t="s">
        <v>76</v>
      </c>
      <c r="C39" s="101"/>
      <c r="D39" s="101"/>
      <c r="E39" s="101"/>
      <c r="F39" s="127">
        <f>SUM(F35:F37)</f>
        <v>6255</v>
      </c>
      <c r="G39" s="113"/>
      <c r="H39" s="126">
        <f>SUM(H35:H37)</f>
        <v>4522</v>
      </c>
      <c r="I39" s="101"/>
      <c r="J39" s="205">
        <f>SUM(J35:J37)</f>
        <v>16758</v>
      </c>
      <c r="K39" s="113"/>
      <c r="L39" s="126">
        <f>SUM(L35:L37)</f>
        <v>13360</v>
      </c>
    </row>
    <row r="40" spans="1:12" ht="16.5" thickTop="1">
      <c r="A40" s="101"/>
      <c r="B40" s="136"/>
      <c r="C40" s="101"/>
      <c r="D40" s="101"/>
      <c r="E40" s="101"/>
      <c r="F40" s="113"/>
      <c r="G40" s="113"/>
      <c r="H40" s="114"/>
      <c r="I40" s="101"/>
      <c r="J40" s="198"/>
      <c r="K40" s="113"/>
      <c r="L40" s="114"/>
    </row>
    <row r="41" spans="1:12" ht="15.75">
      <c r="A41" s="101"/>
      <c r="B41" s="136" t="s">
        <v>79</v>
      </c>
      <c r="C41" s="101"/>
      <c r="D41" s="101"/>
      <c r="E41" s="101"/>
      <c r="F41" s="113"/>
      <c r="G41" s="113"/>
      <c r="H41" s="114"/>
      <c r="I41" s="101"/>
      <c r="J41" s="198"/>
      <c r="K41" s="113"/>
      <c r="L41" s="114"/>
    </row>
    <row r="42" spans="1:12" ht="16.5" thickBot="1">
      <c r="A42" s="101"/>
      <c r="B42" s="136" t="s">
        <v>80</v>
      </c>
      <c r="C42" s="101"/>
      <c r="D42" s="101"/>
      <c r="E42" s="101"/>
      <c r="F42" s="193">
        <f>SUM(F39/'Condensed BS-31.12.2002'!H33)*100</f>
        <v>10.424999999999999</v>
      </c>
      <c r="G42" s="128"/>
      <c r="H42" s="129">
        <f>SUM(H39/'Condensed BS-31.12.2002'!J33)*100</f>
        <v>7.536666666666666</v>
      </c>
      <c r="I42" s="130"/>
      <c r="J42" s="206">
        <v>27.93</v>
      </c>
      <c r="K42" s="113"/>
      <c r="L42" s="129">
        <v>22.27</v>
      </c>
    </row>
    <row r="43" spans="1:12" ht="16.5" thickTop="1">
      <c r="A43" s="101"/>
      <c r="B43" s="136"/>
      <c r="C43" s="101"/>
      <c r="D43" s="101"/>
      <c r="E43" s="101"/>
      <c r="F43" s="113"/>
      <c r="G43" s="113"/>
      <c r="H43" s="114"/>
      <c r="I43" s="101"/>
      <c r="J43" s="198"/>
      <c r="K43" s="113"/>
      <c r="L43" s="114"/>
    </row>
    <row r="44" spans="1:12" ht="16.5" thickBot="1">
      <c r="A44" s="101"/>
      <c r="B44" s="136" t="s">
        <v>81</v>
      </c>
      <c r="C44" s="101"/>
      <c r="D44" s="101"/>
      <c r="E44" s="101"/>
      <c r="F44" s="132" t="s">
        <v>77</v>
      </c>
      <c r="G44" s="113"/>
      <c r="H44" s="131" t="s">
        <v>77</v>
      </c>
      <c r="I44" s="101"/>
      <c r="J44" s="207" t="s">
        <v>77</v>
      </c>
      <c r="K44" s="113"/>
      <c r="L44" s="131" t="s">
        <v>77</v>
      </c>
    </row>
    <row r="45" spans="1:12" ht="16.5" thickTop="1">
      <c r="A45" s="101"/>
      <c r="B45" s="101"/>
      <c r="C45" s="101"/>
      <c r="D45" s="101"/>
      <c r="E45" s="101"/>
      <c r="F45" s="133"/>
      <c r="G45" s="133"/>
      <c r="H45" s="134"/>
      <c r="I45" s="112"/>
      <c r="J45" s="208"/>
      <c r="K45" s="135"/>
      <c r="L45" s="134"/>
    </row>
    <row r="47" ht="15">
      <c r="B47" s="57" t="s">
        <v>136</v>
      </c>
    </row>
    <row r="48" ht="15">
      <c r="B48" s="57" t="s">
        <v>78</v>
      </c>
    </row>
  </sheetData>
  <mergeCells count="2">
    <mergeCell ref="F9:H9"/>
    <mergeCell ref="J9:L9"/>
  </mergeCells>
  <printOptions/>
  <pageMargins left="0.75" right="0.75" top="1" bottom="1" header="0.5" footer="0.5"/>
  <pageSetup fitToHeight="1" fitToWidth="1" horizontalDpi="300" verticalDpi="300" orientation="portrait" paperSize="8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3:E19"/>
  <sheetViews>
    <sheetView tabSelected="1" workbookViewId="0" topLeftCell="A1">
      <selection activeCell="B16" sqref="B16"/>
    </sheetView>
  </sheetViews>
  <sheetFormatPr defaultColWidth="9.140625" defaultRowHeight="15"/>
  <sheetData>
    <row r="13" ht="19.5">
      <c r="E13" s="13" t="s">
        <v>262</v>
      </c>
    </row>
    <row r="14" ht="15">
      <c r="E14" s="24" t="s">
        <v>239</v>
      </c>
    </row>
    <row r="16" ht="15">
      <c r="B16" s="24" t="s">
        <v>186</v>
      </c>
    </row>
    <row r="19" ht="15">
      <c r="E19" t="s">
        <v>166</v>
      </c>
    </row>
  </sheetData>
  <printOptions/>
  <pageMargins left="0.75" right="0.75" top="1" bottom="1" header="0.5" footer="0.5"/>
  <pageSetup fitToHeight="1" fitToWidth="1" horizontalDpi="300" verticalDpi="300" orientation="portrait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Q.L FEEDINGSTUFF SDN. BHD. </cp:lastModifiedBy>
  <cp:lastPrinted>2003-02-25T09:58:49Z</cp:lastPrinted>
  <dcterms:created xsi:type="dcterms:W3CDTF">1999-09-21T04:40:59Z</dcterms:created>
  <dcterms:modified xsi:type="dcterms:W3CDTF">2003-02-25T10:00:00Z</dcterms:modified>
  <cp:category/>
  <cp:version/>
  <cp:contentType/>
  <cp:contentStatus/>
</cp:coreProperties>
</file>